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aipm\Documents\MyWW\"/>
    </mc:Choice>
  </mc:AlternateContent>
  <xr:revisionPtr revIDLastSave="0" documentId="8_{E01E7381-1699-4B00-81B6-F81DC07B6E9B}" xr6:coauthVersionLast="47" xr6:coauthVersionMax="47" xr10:uidLastSave="{00000000-0000-0000-0000-000000000000}"/>
  <bookViews>
    <workbookView xWindow="28680" yWindow="-120" windowWidth="29040" windowHeight="15720" xr2:uid="{6257F8C7-FA15-4C43-BBD3-B6ECE95B6CB1}"/>
  </bookViews>
  <sheets>
    <sheet name="CaThi 2021" sheetId="1" r:id="rId1"/>
  </sheets>
  <definedNames>
    <definedName name="_xlnm._FilterDatabase" localSheetId="0" hidden="1">'CaThi 2021'!$B$1:$H$82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<sst xmlns="http://schemas.openxmlformats.org/spreadsheetml/2006/main" count="494" uniqueCount="155">
  <si>
    <t>Tên Nhóm</t>
  </si>
  <si>
    <t>Phòng</t>
  </si>
  <si>
    <t>Ngày</t>
  </si>
  <si>
    <t>Ca</t>
  </si>
  <si>
    <t>Giờ</t>
  </si>
  <si>
    <t>Môn</t>
  </si>
  <si>
    <t>Link Zalo</t>
  </si>
  <si>
    <t>Triển Khai</t>
  </si>
  <si>
    <t>A2-403</t>
  </si>
  <si>
    <t>20-06-2026</t>
  </si>
  <si>
    <t>1</t>
  </si>
  <si>
    <t>07:00-08:30</t>
  </si>
  <si>
    <t>Chủ nghĩa xã hội khoa học (2TC)</t>
  </si>
  <si>
    <t>https://zalo.me/g/uecct2z53qizbnwijbuz</t>
  </si>
  <si>
    <t>A2-404</t>
  </si>
  <si>
    <t>https://zalo.me/g/fmnal2xkvuhfituzclav</t>
  </si>
  <si>
    <t>A2-405</t>
  </si>
  <si>
    <t>https://zalo.me/g/42u0pytiieqxs3jrgvss</t>
  </si>
  <si>
    <t>A2-201</t>
  </si>
  <si>
    <t>A2-202</t>
  </si>
  <si>
    <t>A2-103</t>
  </si>
  <si>
    <t>A2-203</t>
  </si>
  <si>
    <t>Luật dân sự 2 (3TC)</t>
  </si>
  <si>
    <t>A2-204</t>
  </si>
  <si>
    <t>https://zalo.me/g/d3e9ful8aokzv43k2mjw</t>
  </si>
  <si>
    <t>A2-102</t>
  </si>
  <si>
    <t>Lý luận nhà nước và pháp luật 2 (3TC)</t>
  </si>
  <si>
    <t>https://zalo.me/g/tcqquie5ewyksewv0vam</t>
  </si>
  <si>
    <t>A2-106</t>
  </si>
  <si>
    <t>A2-205</t>
  </si>
  <si>
    <t>Marketing căn bản (3TC)</t>
  </si>
  <si>
    <t>https://zalo.me/g/ivtdkxnjfbacivnusekq</t>
  </si>
  <si>
    <t>A2-206</t>
  </si>
  <si>
    <t>A2-110</t>
  </si>
  <si>
    <t>A2-302</t>
  </si>
  <si>
    <t>A2-209</t>
  </si>
  <si>
    <t>A2-212</t>
  </si>
  <si>
    <t>Quản trị vận hành (3TC)</t>
  </si>
  <si>
    <t>A2-213</t>
  </si>
  <si>
    <t>https://zalo.me/g/0cxuiaptha6k1hofbjk6</t>
  </si>
  <si>
    <t>A2-312</t>
  </si>
  <si>
    <t>2</t>
  </si>
  <si>
    <t>08:45-10:15</t>
  </si>
  <si>
    <t>https://zalo.me/g/xu3hr6ddh9cujkznhkf0</t>
  </si>
  <si>
    <t>A2-304</t>
  </si>
  <si>
    <t>https://zalo.me/g/b4u9uxyngqoq4lgqripn</t>
  </si>
  <si>
    <t>A2-305</t>
  </si>
  <si>
    <t>A2-210</t>
  </si>
  <si>
    <t>A2-105</t>
  </si>
  <si>
    <t>https://zalo.me/g/v8nyyzbzypyqkfokavbx</t>
  </si>
  <si>
    <t>A2-109</t>
  </si>
  <si>
    <t>A2-311</t>
  </si>
  <si>
    <t>3</t>
  </si>
  <si>
    <t>10:30-12:00</t>
  </si>
  <si>
    <t>https://zalo.me/g/gq18f6klnzsx7zecf8mn</t>
  </si>
  <si>
    <t>https://zalo.me/g/rwilctkqpozd407kmrnc</t>
  </si>
  <si>
    <t>https://zalo.me/g/2chewlgu62dvit0jf35d</t>
  </si>
  <si>
    <t>https://zalo.me/g/nmnprpiw5jnibkovr2yv</t>
  </si>
  <si>
    <t>https://zalo.me/g/hbto844rcakrssvecdzg</t>
  </si>
  <si>
    <t>https://zalo.me/g/majvce8cytmugdfcic7z</t>
  </si>
  <si>
    <t>https://zalo.me/g/rkldjj2ytj9p0x2p25lh</t>
  </si>
  <si>
    <t>https://zalo.me/g/vcilxxrqot77l75frzsl</t>
  </si>
  <si>
    <t>4</t>
  </si>
  <si>
    <t>13:00-14:00</t>
  </si>
  <si>
    <t>Đạo đức kinh doanh (3TC)</t>
  </si>
  <si>
    <t>A2-207</t>
  </si>
  <si>
    <t>Kinh tế chính trị Mác - Lênin (2TC)</t>
  </si>
  <si>
    <t>https://zalo.me/g/qdyaeouia77pkcqcvuq3</t>
  </si>
  <si>
    <t>https://zalo.me/g/ywnnzkf3uqp48wt4evsi</t>
  </si>
  <si>
    <t>https://zalo.me/g/lssr1woxthuzbkk9sjd8</t>
  </si>
  <si>
    <t>Lịch sử Đảng Cộng sản Việt Nam (2TC)</t>
  </si>
  <si>
    <t>https://zalo.me/g/lvfytralhuelnyinizki</t>
  </si>
  <si>
    <t>A2-303</t>
  </si>
  <si>
    <t>Luật thương mại 2 (3TC)</t>
  </si>
  <si>
    <t>https://zalo.me/g/2w4nvruods3r2fh2szck</t>
  </si>
  <si>
    <t>Luật tố tụng dân sự (3TC)</t>
  </si>
  <si>
    <t>https://zalo.me/g/tlnxosbpmcwmqrmdci09</t>
  </si>
  <si>
    <t>https://zalo.me/g/977821ejtiuv5meuwb5g</t>
  </si>
  <si>
    <t>A2-108</t>
  </si>
  <si>
    <t>5</t>
  </si>
  <si>
    <t>14:45-16:15</t>
  </si>
  <si>
    <t>https://zalo.me/g/yf7lxyhou8mcf3kvf95c</t>
  </si>
  <si>
    <t>https://zalo.me/g/dt64h6wl4xvxjqzutpf8</t>
  </si>
  <si>
    <t>https://zalo.me/g/bml3rhwxvnncdpio8kvh</t>
  </si>
  <si>
    <t>https://zalo.me/g/frrucmggtlnsssswohzc</t>
  </si>
  <si>
    <t>A2-309</t>
  </si>
  <si>
    <t>https://zalo.me/g/ouxzw0drppwpyuhqd0zy</t>
  </si>
  <si>
    <t>https://zalo.me/g/ekzdsayzzft7h7htlrzk</t>
  </si>
  <si>
    <t>https://zalo.me/g/qswupkjfpwwnmx2n6nxg</t>
  </si>
  <si>
    <t>https://zalo.me/g/phlamruqtfn4lha8qqfh</t>
  </si>
  <si>
    <t>6</t>
  </si>
  <si>
    <t>16:30-18:00</t>
  </si>
  <si>
    <t>https://zalo.me/g/4a0mhyuxfqr5ehizot7f</t>
  </si>
  <si>
    <t>https://zalo.me/g/rrtqwvcczu447bi2hyfi</t>
  </si>
  <si>
    <t>https://zalo.me/g/uqmsi9i4k0qf88f8lu2d</t>
  </si>
  <si>
    <t>https://zalo.me/g/lv1wysubrthql0juobwi</t>
  </si>
  <si>
    <t>https://zalo.me/g/v7g8zziufe4ijdjp2glh</t>
  </si>
  <si>
    <t>Lý thuyết tài chính tiền tệ 1 (3TC)</t>
  </si>
  <si>
    <t>https://zalo.me/g/levdtao4ox7ninewnyp5</t>
  </si>
  <si>
    <t>https://zalo.me/g/7zvim8szcujppzolfmzn</t>
  </si>
  <si>
    <t>21-06-2026</t>
  </si>
  <si>
    <t>Kỹ năng quản trị (3TC)</t>
  </si>
  <si>
    <t>https://zalo.me/g/dq032kurm6bxup8h6hyo</t>
  </si>
  <si>
    <t>Nguyên lý kế toán (3TC)</t>
  </si>
  <si>
    <t>https://zalo.me/g/ceqe7xowkjpbtnrk1rnr</t>
  </si>
  <si>
    <t>https://zalo.me/g/7zz56l8hkl23sszzaudj</t>
  </si>
  <si>
    <t>https://zalo.me/g/9urincc0twyxrdxfqtua</t>
  </si>
  <si>
    <t>Tài chính doanh nghiệp (3TC)</t>
  </si>
  <si>
    <t>Triết học Mác - Lênin (3TC)</t>
  </si>
  <si>
    <t>https://zalo.me/g/oni5npzw22balt0ueutm</t>
  </si>
  <si>
    <t>https://zalo.me/g/cvc9s8o3l1zhtsbescgq</t>
  </si>
  <si>
    <t>Tư tưởng Hồ Chí Minh (2TC)</t>
  </si>
  <si>
    <t>https://zalo.me/g/mkpxtgd0q2ebqykq39p4</t>
  </si>
  <si>
    <t>https://zalo.me/g/gjtxb0b55yqno6ff24nl</t>
  </si>
  <si>
    <t>https://zalo.me/g/9tstc5all8gmutncnh0p</t>
  </si>
  <si>
    <t>https://zalo.me/g/hwzfr9k90unq6bqtbae0</t>
  </si>
  <si>
    <t>https://zalo.me/g/wyc3zz8afyuw94ootzwn</t>
  </si>
  <si>
    <t>https://zalo.me/g/rhzwdohlw8e9rjrd1mof</t>
  </si>
  <si>
    <t>https://zalo.me/g/833c6wdl2lqct8oeluqy</t>
  </si>
  <si>
    <t>https://zalo.me/g/jchvxxnt30oi8sxc3n4d</t>
  </si>
  <si>
    <t>A2-208</t>
  </si>
  <si>
    <t>https://zalo.me/g/28urqxlfs3icsuz18njy</t>
  </si>
  <si>
    <t>https://zalo.me/g/3vt8l1an2mnnjzuhav92</t>
  </si>
  <si>
    <t>https://zalo.me/g/g5rkquthmcirpw96ebw7</t>
  </si>
  <si>
    <t>https://zalo.me/g/sxhkutnqnqectoiuaoif</t>
  </si>
  <si>
    <t>https://zalo.me/g/9hrwlns9itdltslcozov</t>
  </si>
  <si>
    <t>https://zalo.me/g/w6nkqfnfl4bclbkmjgfp</t>
  </si>
  <si>
    <t>https://zalo.me/g/kcnhhcah4gvjnj2veuik</t>
  </si>
  <si>
    <t>https://zalo.me/g/qoq2osxnzh4l1qsomqri</t>
  </si>
  <si>
    <t>A2-211</t>
  </si>
  <si>
    <t>https://zalo.me/g/nujxv5wmoqenxe1yfsl6</t>
  </si>
  <si>
    <t>https://zalo.me/g/ei72xwoy0ijcxdsbixnx</t>
  </si>
  <si>
    <t>A2-301</t>
  </si>
  <si>
    <t>https://zalo.me/g/3zqyxf9rcevtzjhrabos</t>
  </si>
  <si>
    <t>13:00-14:30</t>
  </si>
  <si>
    <t>Kinh tế vi mô 1 (3TC)</t>
  </si>
  <si>
    <t>https://zalo.me/g/434pzhv4wo0umnf9yuif</t>
  </si>
  <si>
    <t>https://zalo.me/g/bmg7enuvponp349ux7iu</t>
  </si>
  <si>
    <t>https://zalo.me/g/dtbstihxjthjsjli20vb</t>
  </si>
  <si>
    <t>Kinh tế vĩ mô 1 (3TC)</t>
  </si>
  <si>
    <t>https://zalo.me/g/3364jzczea4et3yn2fzv</t>
  </si>
  <si>
    <t>https://zalo.me/g/afjwplv7fw9zwjacitpg</t>
  </si>
  <si>
    <t>https://zalo.me/g/5mlmcv50twdnxnnvk8qr</t>
  </si>
  <si>
    <t>https://zalo.me/g/zjc8d0mn5xvdois056zx</t>
  </si>
  <si>
    <t>https://zalo.me/g/4qxlv3dxnwm0q3d3lccc</t>
  </si>
  <si>
    <t>https://zalo.me/g/yqxfjhcr1b9kdafmdbeu</t>
  </si>
  <si>
    <t>https://zalo.me/g/uhfk9sfvkm3tympsxqyg</t>
  </si>
  <si>
    <t>16:30-17:30</t>
  </si>
  <si>
    <t>https://zalo.me/g/lrykephlkazfxvyhlqwk</t>
  </si>
  <si>
    <t>https://zalo.me/g/kgfxdgyozq6q2niwjin6</t>
  </si>
  <si>
    <t>https://zalo.me/g/1fuifgmrqj4gu6s1porn</t>
  </si>
  <si>
    <t>https://zalo.me/g/mv5hxkaz9prpdtncgmif</t>
  </si>
  <si>
    <t>https://zalo.me/g/7zuwzvvl4cutks3u2frf</t>
  </si>
  <si>
    <t>Nguyên lý bảo hiểm (3TC)</t>
  </si>
  <si>
    <t>https://zalo.me/g/fwddrgsgeui3rraptlou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</si>
</sst>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3"/>
      <color rgb="FF000000"/>
      <name val="Times New Roman"/>
    </font>
    <font>
      <sz val="13"/>
      <color theme="1"/>
      <name val="Times New Roman"/>
    </font>
    <font>
      <b/>
      <sz val="13"/>
      <color rgb="FF000000"/>
      <name val="Times New Roman"/>
    </font>
    <font>
      <u/>
      <sz val="13"/>
      <color rgb="FF0000FF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/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4" fillId="2" borderId="1" xfId="0" applyNumberFormat="1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4">
    <dxf>
      <fill>
        <patternFill patternType="solid">
          <fgColor rgb="FFFFF2CC"/>
          <bgColor rgb="FFFFF2CC"/>
        </patternFill>
      </fill>
    </dxf>
    <dxf>
      <fill>
        <patternFill patternType="solid">
          <fgColor rgb="FFFF9900"/>
          <bgColor rgb="FFFF99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zalo.me/g/dt64h6wl4xvxjqzutpf8" TargetMode="External"/><Relationship Id="rId21" Type="http://schemas.openxmlformats.org/officeDocument/2006/relationships/hyperlink" Target="https://zalo.me/g/lvfytralhuelnyinizki" TargetMode="External"/><Relationship Id="rId42" Type="http://schemas.openxmlformats.org/officeDocument/2006/relationships/hyperlink" Target="https://zalo.me/g/7zz56l8hkl23sszzaudj" TargetMode="External"/><Relationship Id="rId47" Type="http://schemas.openxmlformats.org/officeDocument/2006/relationships/hyperlink" Target="https://zalo.me/g/gjtxb0b55yqno6ff24nl" TargetMode="External"/><Relationship Id="rId63" Type="http://schemas.openxmlformats.org/officeDocument/2006/relationships/hyperlink" Target="https://zalo.me/g/ei72xwoy0ijcxdsbixnx" TargetMode="External"/><Relationship Id="rId68" Type="http://schemas.openxmlformats.org/officeDocument/2006/relationships/hyperlink" Target="https://zalo.me/g/3364jzczea4et3yn2fzv" TargetMode="External"/><Relationship Id="rId16" Type="http://schemas.openxmlformats.org/officeDocument/2006/relationships/hyperlink" Target="https://zalo.me/g/rkldjj2ytj9p0x2p25lh" TargetMode="External"/><Relationship Id="rId11" Type="http://schemas.openxmlformats.org/officeDocument/2006/relationships/hyperlink" Target="https://zalo.me/g/rwilctkqpozd407kmrnc" TargetMode="External"/><Relationship Id="rId32" Type="http://schemas.openxmlformats.org/officeDocument/2006/relationships/hyperlink" Target="https://zalo.me/g/phlamruqtfn4lha8qqfh" TargetMode="External"/><Relationship Id="rId37" Type="http://schemas.openxmlformats.org/officeDocument/2006/relationships/hyperlink" Target="https://zalo.me/g/v7g8zziufe4ijdjp2glh" TargetMode="External"/><Relationship Id="rId53" Type="http://schemas.openxmlformats.org/officeDocument/2006/relationships/hyperlink" Target="https://zalo.me/g/jchvxxnt30oi8sxc3n4d" TargetMode="External"/><Relationship Id="rId58" Type="http://schemas.openxmlformats.org/officeDocument/2006/relationships/hyperlink" Target="https://zalo.me/g/9hrwlns9itdltslcozov" TargetMode="External"/><Relationship Id="rId74" Type="http://schemas.openxmlformats.org/officeDocument/2006/relationships/hyperlink" Target="https://zalo.me/g/uhfk9sfvkm3tympsxqyg" TargetMode="External"/><Relationship Id="rId79" Type="http://schemas.openxmlformats.org/officeDocument/2006/relationships/hyperlink" Target="https://zalo.me/g/7zuwzvvl4cutks3u2frf" TargetMode="External"/><Relationship Id="rId5" Type="http://schemas.openxmlformats.org/officeDocument/2006/relationships/hyperlink" Target="https://zalo.me/g/ivtdkxnjfbacivnusekq" TargetMode="External"/><Relationship Id="rId61" Type="http://schemas.openxmlformats.org/officeDocument/2006/relationships/hyperlink" Target="https://zalo.me/g/qoq2osxnzh4l1qsomqri" TargetMode="External"/><Relationship Id="rId19" Type="http://schemas.openxmlformats.org/officeDocument/2006/relationships/hyperlink" Target="https://zalo.me/g/ywnnzkf3uqp48wt4evsi" TargetMode="External"/><Relationship Id="rId14" Type="http://schemas.openxmlformats.org/officeDocument/2006/relationships/hyperlink" Target="https://zalo.me/g/hbto844rcakrssvecdzg" TargetMode="External"/><Relationship Id="rId22" Type="http://schemas.openxmlformats.org/officeDocument/2006/relationships/hyperlink" Target="https://zalo.me/g/2w4nvruods3r2fh2szck" TargetMode="External"/><Relationship Id="rId27" Type="http://schemas.openxmlformats.org/officeDocument/2006/relationships/hyperlink" Target="https://zalo.me/g/bml3rhwxvnncdpio8kvh" TargetMode="External"/><Relationship Id="rId30" Type="http://schemas.openxmlformats.org/officeDocument/2006/relationships/hyperlink" Target="https://zalo.me/g/ekzdsayzzft7h7htlrzk" TargetMode="External"/><Relationship Id="rId35" Type="http://schemas.openxmlformats.org/officeDocument/2006/relationships/hyperlink" Target="https://zalo.me/g/uqmsi9i4k0qf88f8lu2d" TargetMode="External"/><Relationship Id="rId43" Type="http://schemas.openxmlformats.org/officeDocument/2006/relationships/hyperlink" Target="https://zalo.me/g/9urincc0twyxrdxfqtua" TargetMode="External"/><Relationship Id="rId48" Type="http://schemas.openxmlformats.org/officeDocument/2006/relationships/hyperlink" Target="https://zalo.me/g/9tstc5all8gmutncnh0p" TargetMode="External"/><Relationship Id="rId56" Type="http://schemas.openxmlformats.org/officeDocument/2006/relationships/hyperlink" Target="https://zalo.me/g/g5rkquthmcirpw96ebw7" TargetMode="External"/><Relationship Id="rId64" Type="http://schemas.openxmlformats.org/officeDocument/2006/relationships/hyperlink" Target="https://zalo.me/g/3zqyxf9rcevtzjhrabos" TargetMode="External"/><Relationship Id="rId69" Type="http://schemas.openxmlformats.org/officeDocument/2006/relationships/hyperlink" Target="https://zalo.me/g/afjwplv7fw9zwjacitpg" TargetMode="External"/><Relationship Id="rId77" Type="http://schemas.openxmlformats.org/officeDocument/2006/relationships/hyperlink" Target="https://zalo.me/g/1fuifgmrqj4gu6s1porn" TargetMode="External"/><Relationship Id="rId8" Type="http://schemas.openxmlformats.org/officeDocument/2006/relationships/hyperlink" Target="https://zalo.me/g/b4u9uxyngqoq4lgqripn" TargetMode="External"/><Relationship Id="rId51" Type="http://schemas.openxmlformats.org/officeDocument/2006/relationships/hyperlink" Target="https://zalo.me/g/rhzwdohlw8e9rjrd1mof" TargetMode="External"/><Relationship Id="rId72" Type="http://schemas.openxmlformats.org/officeDocument/2006/relationships/hyperlink" Target="https://zalo.me/g/4qxlv3dxnwm0q3d3lccc" TargetMode="External"/><Relationship Id="rId80" Type="http://schemas.openxmlformats.org/officeDocument/2006/relationships/hyperlink" Target="https://zalo.me/g/fwddrgsgeui3rraptlou" TargetMode="External"/><Relationship Id="rId3" Type="http://schemas.openxmlformats.org/officeDocument/2006/relationships/hyperlink" Target="https://zalo.me/g/d3e9ful8aokzv43k2mjw" TargetMode="External"/><Relationship Id="rId12" Type="http://schemas.openxmlformats.org/officeDocument/2006/relationships/hyperlink" Target="https://zalo.me/g/2chewlgu62dvit0jf35d" TargetMode="External"/><Relationship Id="rId17" Type="http://schemas.openxmlformats.org/officeDocument/2006/relationships/hyperlink" Target="https://zalo.me/g/vcilxxrqot77l75frzsl" TargetMode="External"/><Relationship Id="rId25" Type="http://schemas.openxmlformats.org/officeDocument/2006/relationships/hyperlink" Target="https://zalo.me/g/yf7lxyhou8mcf3kvf95c" TargetMode="External"/><Relationship Id="rId33" Type="http://schemas.openxmlformats.org/officeDocument/2006/relationships/hyperlink" Target="https://zalo.me/g/4a0mhyuxfqr5ehizot7f" TargetMode="External"/><Relationship Id="rId38" Type="http://schemas.openxmlformats.org/officeDocument/2006/relationships/hyperlink" Target="https://zalo.me/g/levdtao4ox7ninewnyp5" TargetMode="External"/><Relationship Id="rId46" Type="http://schemas.openxmlformats.org/officeDocument/2006/relationships/hyperlink" Target="https://zalo.me/g/mkpxtgd0q2ebqykq39p4" TargetMode="External"/><Relationship Id="rId59" Type="http://schemas.openxmlformats.org/officeDocument/2006/relationships/hyperlink" Target="https://zalo.me/g/w6nkqfnfl4bclbkmjgfp" TargetMode="External"/><Relationship Id="rId67" Type="http://schemas.openxmlformats.org/officeDocument/2006/relationships/hyperlink" Target="https://zalo.me/g/dtbstihxjthjsjli20vb" TargetMode="External"/><Relationship Id="rId20" Type="http://schemas.openxmlformats.org/officeDocument/2006/relationships/hyperlink" Target="https://zalo.me/g/lssr1woxthuzbkk9sjd8" TargetMode="External"/><Relationship Id="rId41" Type="http://schemas.openxmlformats.org/officeDocument/2006/relationships/hyperlink" Target="https://zalo.me/g/ceqe7xowkjpbtnrk1rnr" TargetMode="External"/><Relationship Id="rId54" Type="http://schemas.openxmlformats.org/officeDocument/2006/relationships/hyperlink" Target="https://zalo.me/g/28urqxlfs3icsuz18njy" TargetMode="External"/><Relationship Id="rId62" Type="http://schemas.openxmlformats.org/officeDocument/2006/relationships/hyperlink" Target="https://zalo.me/g/nujxv5wmoqenxe1yfsl6" TargetMode="External"/><Relationship Id="rId70" Type="http://schemas.openxmlformats.org/officeDocument/2006/relationships/hyperlink" Target="https://zalo.me/g/5mlmcv50twdnxnnvk8qr" TargetMode="External"/><Relationship Id="rId75" Type="http://schemas.openxmlformats.org/officeDocument/2006/relationships/hyperlink" Target="https://zalo.me/g/lrykephlkazfxvyhlqwk" TargetMode="External"/><Relationship Id="rId1" Type="http://schemas.openxmlformats.org/officeDocument/2006/relationships/hyperlink" Target="https://zalo.me/g/fmnal2xkvuhfituzclav" TargetMode="External"/><Relationship Id="rId6" Type="http://schemas.openxmlformats.org/officeDocument/2006/relationships/hyperlink" Target="https://zalo.me/g/0cxuiaptha6k1hofbjk6" TargetMode="External"/><Relationship Id="rId15" Type="http://schemas.openxmlformats.org/officeDocument/2006/relationships/hyperlink" Target="https://zalo.me/g/majvce8cytmugdfcic7z" TargetMode="External"/><Relationship Id="rId23" Type="http://schemas.openxmlformats.org/officeDocument/2006/relationships/hyperlink" Target="https://zalo.me/g/tlnxosbpmcwmqrmdci09" TargetMode="External"/><Relationship Id="rId28" Type="http://schemas.openxmlformats.org/officeDocument/2006/relationships/hyperlink" Target="https://zalo.me/g/frrucmggtlnsssswohzc" TargetMode="External"/><Relationship Id="rId36" Type="http://schemas.openxmlformats.org/officeDocument/2006/relationships/hyperlink" Target="https://zalo.me/g/lv1wysubrthql0juobwi" TargetMode="External"/><Relationship Id="rId49" Type="http://schemas.openxmlformats.org/officeDocument/2006/relationships/hyperlink" Target="https://zalo.me/g/hwzfr9k90unq6bqtbae0" TargetMode="External"/><Relationship Id="rId57" Type="http://schemas.openxmlformats.org/officeDocument/2006/relationships/hyperlink" Target="https://zalo.me/g/sxhkutnqnqectoiuaoif" TargetMode="External"/><Relationship Id="rId10" Type="http://schemas.openxmlformats.org/officeDocument/2006/relationships/hyperlink" Target="https://zalo.me/g/gq18f6klnzsx7zecf8mn" TargetMode="External"/><Relationship Id="rId31" Type="http://schemas.openxmlformats.org/officeDocument/2006/relationships/hyperlink" Target="https://zalo.me/g/qswupkjfpwwnmx2n6nxg" TargetMode="External"/><Relationship Id="rId44" Type="http://schemas.openxmlformats.org/officeDocument/2006/relationships/hyperlink" Target="https://zalo.me/g/oni5npzw22balt0ueutm" TargetMode="External"/><Relationship Id="rId52" Type="http://schemas.openxmlformats.org/officeDocument/2006/relationships/hyperlink" Target="https://zalo.me/g/833c6wdl2lqct8oeluqy" TargetMode="External"/><Relationship Id="rId60" Type="http://schemas.openxmlformats.org/officeDocument/2006/relationships/hyperlink" Target="https://zalo.me/g/kcnhhcah4gvjnj2veuik" TargetMode="External"/><Relationship Id="rId65" Type="http://schemas.openxmlformats.org/officeDocument/2006/relationships/hyperlink" Target="https://zalo.me/g/434pzhv4wo0umnf9yuif" TargetMode="External"/><Relationship Id="rId73" Type="http://schemas.openxmlformats.org/officeDocument/2006/relationships/hyperlink" Target="https://zalo.me/g/yqxfjhcr1b9kdafmdbeu" TargetMode="External"/><Relationship Id="rId78" Type="http://schemas.openxmlformats.org/officeDocument/2006/relationships/hyperlink" Target="https://zalo.me/g/mv5hxkaz9prpdtncgmif" TargetMode="External"/><Relationship Id="rId81" Type="http://schemas.openxmlformats.org/officeDocument/2006/relationships/hyperlink" Target="https://zalo.me/g/uecct2z53qizbnwijbuz" TargetMode="External"/><Relationship Id="rId4" Type="http://schemas.openxmlformats.org/officeDocument/2006/relationships/hyperlink" Target="https://zalo.me/g/tcqquie5ewyksewv0vam" TargetMode="External"/><Relationship Id="rId9" Type="http://schemas.openxmlformats.org/officeDocument/2006/relationships/hyperlink" Target="https://zalo.me/g/v8nyyzbzypyqkfokavbx" TargetMode="External"/><Relationship Id="rId13" Type="http://schemas.openxmlformats.org/officeDocument/2006/relationships/hyperlink" Target="https://zalo.me/g/nmnprpiw5jnibkovr2yv" TargetMode="External"/><Relationship Id="rId18" Type="http://schemas.openxmlformats.org/officeDocument/2006/relationships/hyperlink" Target="https://zalo.me/g/qdyaeouia77pkcqcvuq3" TargetMode="External"/><Relationship Id="rId39" Type="http://schemas.openxmlformats.org/officeDocument/2006/relationships/hyperlink" Target="https://zalo.me/g/7zvim8szcujppzolfmzn" TargetMode="External"/><Relationship Id="rId34" Type="http://schemas.openxmlformats.org/officeDocument/2006/relationships/hyperlink" Target="https://zalo.me/g/rrtqwvcczu447bi2hyfi" TargetMode="External"/><Relationship Id="rId50" Type="http://schemas.openxmlformats.org/officeDocument/2006/relationships/hyperlink" Target="https://zalo.me/g/wyc3zz8afyuw94ootzwn" TargetMode="External"/><Relationship Id="rId55" Type="http://schemas.openxmlformats.org/officeDocument/2006/relationships/hyperlink" Target="https://zalo.me/g/3vt8l1an2mnnjzuhav92" TargetMode="External"/><Relationship Id="rId76" Type="http://schemas.openxmlformats.org/officeDocument/2006/relationships/hyperlink" Target="https://zalo.me/g/kgfxdgyozq6q2niwjin6" TargetMode="External"/><Relationship Id="rId7" Type="http://schemas.openxmlformats.org/officeDocument/2006/relationships/hyperlink" Target="https://zalo.me/g/xu3hr6ddh9cujkznhkf0" TargetMode="External"/><Relationship Id="rId71" Type="http://schemas.openxmlformats.org/officeDocument/2006/relationships/hyperlink" Target="https://zalo.me/g/zjc8d0mn5xvdois056zx" TargetMode="External"/><Relationship Id="rId2" Type="http://schemas.openxmlformats.org/officeDocument/2006/relationships/hyperlink" Target="https://zalo.me/g/42u0pytiieqxs3jrgvss" TargetMode="External"/><Relationship Id="rId29" Type="http://schemas.openxmlformats.org/officeDocument/2006/relationships/hyperlink" Target="https://zalo.me/g/ouxzw0drppwpyuhqd0zy" TargetMode="External"/><Relationship Id="rId24" Type="http://schemas.openxmlformats.org/officeDocument/2006/relationships/hyperlink" Target="https://zalo.me/g/977821ejtiuv5meuwb5g" TargetMode="External"/><Relationship Id="rId40" Type="http://schemas.openxmlformats.org/officeDocument/2006/relationships/hyperlink" Target="https://zalo.me/g/dq032kurm6bxup8h6hyo" TargetMode="External"/><Relationship Id="rId45" Type="http://schemas.openxmlformats.org/officeDocument/2006/relationships/hyperlink" Target="https://zalo.me/g/cvc9s8o3l1zhtsbescgq" TargetMode="External"/><Relationship Id="rId66" Type="http://schemas.openxmlformats.org/officeDocument/2006/relationships/hyperlink" Target="https://zalo.me/g/bmg7enuvponp349ux7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E278-B153-444D-85E7-6FB3169266AF}">
  <sheetPr>
    <tabColor rgb="FFE06666"/>
    <outlinePr summaryBelow="0" summaryRight="0"/>
  </sheetPr>
  <dimension ref="A1:H82"/>
  <sheetViews>
    <sheetView tabSelected="1" workbookViewId="0">
      <pane ySplit="1" topLeftCell="A2" activePane="bottomLeft" state="frozen"/>
      <selection pane="bottomLeft" activeCell="K5" sqref="K5"/>
    </sheetView>
  </sheetViews>
  <sheetFormatPr defaultColWidth="12.5703125" defaultRowHeight="15.75" customHeight="1" x14ac:dyDescent="0.2"/>
  <cols>
    <col min="1" max="1" width="40.7109375" style="10" customWidth="1"/>
    <col min="2" max="2" width="12" bestFit="1" customWidth="1"/>
    <col min="3" max="3" width="13.42578125" bestFit="1" customWidth="1"/>
    <col min="4" max="4" width="6.140625" customWidth="1"/>
    <col min="5" max="5" width="14" bestFit="1" customWidth="1"/>
    <col min="6" max="6" width="39.42578125" customWidth="1"/>
    <col min="7" max="7" width="43.7109375" bestFit="1" customWidth="1"/>
    <col min="8" max="8" width="17" customWidth="1"/>
  </cols>
  <sheetData>
    <row r="1" spans="1:8" ht="15.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7" t="s">
        <v>7</v>
      </c>
    </row>
    <row r="2" spans="1:8" ht="33" x14ac:dyDescent="0.25">
      <c r="A2" s="1" t="str">
        <f ca="1">IFERROR(__xludf.DUMMYFUNCTION("IF(B3&lt;&gt;"""", ""Trà Bánh [""&amp; B3 &amp; ""] "" &amp;REGEXEXTRACT(E3, ""^\d{2}:\d{2}"")&amp; "" "" &amp;TEXT(C3,""d/m"")&amp; "" "" &amp; REGEXEXTRACT(F3,""^[^(]+""), """") "),"Trà Bánh [A2-403] 07:00 20/6 Chủ nghĩa xã hội khoa học ")</f>
        <v xml:space="preserve">Trà Bánh [A2-403] 07:00 20/6 Chủ nghĩa xã hội khoa học </v>
      </c>
      <c r="B2" s="2" t="s">
        <v>8</v>
      </c>
      <c r="C2" s="3" t="s">
        <v>9</v>
      </c>
      <c r="D2" s="4" t="s">
        <v>10</v>
      </c>
      <c r="E2" s="4" t="s">
        <v>11</v>
      </c>
      <c r="F2" s="8" t="s">
        <v>12</v>
      </c>
      <c r="G2" s="9" t="s">
        <v>13</v>
      </c>
      <c r="H2" s="7"/>
    </row>
    <row r="3" spans="1:8" ht="33" x14ac:dyDescent="0.25">
      <c r="A3" s="1" t="str">
        <f ca="1">IFERROR(__xludf.DUMMYFUNCTION("IF(B4&lt;&gt;"""", ""Trà Bánh [""&amp; B4 &amp; ""] "" &amp;REGEXEXTRACT(E4, ""^\d{2}:\d{2}"")&amp; "" "" &amp;TEXT(C4,""d/m"")&amp; "" "" &amp; REGEXEXTRACT(F4,""^[^(]+""), """") "),"Trà Bánh [A2-404] 07:00 20/6 Chủ nghĩa xã hội khoa học ")</f>
        <v xml:space="preserve">Trà Bánh [A2-404] 07:00 20/6 Chủ nghĩa xã hội khoa học </v>
      </c>
      <c r="B3" s="2" t="s">
        <v>14</v>
      </c>
      <c r="C3" s="3" t="s">
        <v>9</v>
      </c>
      <c r="D3" s="4" t="s">
        <v>10</v>
      </c>
      <c r="E3" s="4" t="s">
        <v>11</v>
      </c>
      <c r="F3" s="8" t="s">
        <v>12</v>
      </c>
      <c r="G3" s="9" t="s">
        <v>15</v>
      </c>
      <c r="H3" s="7"/>
    </row>
    <row r="4" spans="1:8" ht="33" x14ac:dyDescent="0.25">
      <c r="A4" s="1" t="str">
        <f ca="1">IFERROR(__xludf.DUMMYFUNCTION("IF(B5&lt;&gt;"""", ""Trà Bánh [""&amp; B5 &amp; ""] "" &amp;REGEXEXTRACT(E5, ""^\d{2}:\d{2}"")&amp; "" "" &amp;TEXT(C5,""d/m"")&amp; "" "" &amp; REGEXEXTRACT(F5,""^[^(]+""), """") "),"Trà Bánh [A2-405] 07:00 20/6 Chủ nghĩa xã hội khoa học ")</f>
        <v xml:space="preserve">Trà Bánh [A2-405] 07:00 20/6 Chủ nghĩa xã hội khoa học </v>
      </c>
      <c r="B4" s="2" t="s">
        <v>16</v>
      </c>
      <c r="C4" s="3" t="s">
        <v>9</v>
      </c>
      <c r="D4" s="4" t="s">
        <v>10</v>
      </c>
      <c r="E4" s="4" t="s">
        <v>11</v>
      </c>
      <c r="F4" s="8" t="s">
        <v>12</v>
      </c>
      <c r="G4" s="9" t="s">
        <v>17</v>
      </c>
      <c r="H4" s="7"/>
    </row>
    <row r="5" spans="1:8" ht="33" x14ac:dyDescent="0.25">
      <c r="A5" s="1" t="str">
        <f ca="1">IFERROR(__xludf.DUMMYFUNCTION("IF(B11&lt;&gt;"""", ""Trà Bánh [""&amp; B11 &amp; ""] "" &amp;REGEXEXTRACT(E11, ""^\d{2}:\d{2}"")&amp; "" "" &amp;TEXT(C11,""d/m"")&amp; "" "" &amp; REGEXEXTRACT(F11,""^[^(]+""), """") "),"Trà Bánh [A2-204] 07:00 20/6 Luật dân sự 2 ")</f>
        <v xml:space="preserve">Trà Bánh [A2-204] 07:00 20/6 Luật dân sự 2 </v>
      </c>
      <c r="B5" s="2" t="s">
        <v>23</v>
      </c>
      <c r="C5" s="3" t="s">
        <v>9</v>
      </c>
      <c r="D5" s="4" t="s">
        <v>10</v>
      </c>
      <c r="E5" s="4" t="s">
        <v>11</v>
      </c>
      <c r="F5" s="8" t="s">
        <v>22</v>
      </c>
      <c r="G5" s="9" t="s">
        <v>24</v>
      </c>
      <c r="H5" s="7"/>
    </row>
    <row r="6" spans="1:8" ht="33" x14ac:dyDescent="0.25">
      <c r="A6" s="1" t="str">
        <f ca="1">IFERROR(__xludf.DUMMYFUNCTION("IF(B12&lt;&gt;"""", ""Trà Bánh [""&amp; B12 &amp; ""] "" &amp;REGEXEXTRACT(E12, ""^\d{2}:\d{2}"")&amp; "" "" &amp;TEXT(C12,""d/m"")&amp; "" "" &amp; REGEXEXTRACT(F12,""^[^(]+""), """") "),"Trà Bánh [A2-102] 07:00 20/6 Lý luận nhà nước và pháp luật 2 ")</f>
        <v xml:space="preserve">Trà Bánh [A2-102] 07:00 20/6 Lý luận nhà nước và pháp luật 2 </v>
      </c>
      <c r="B6" s="2" t="s">
        <v>25</v>
      </c>
      <c r="C6" s="3" t="s">
        <v>9</v>
      </c>
      <c r="D6" s="4" t="s">
        <v>10</v>
      </c>
      <c r="E6" s="4" t="s">
        <v>11</v>
      </c>
      <c r="F6" s="8" t="s">
        <v>26</v>
      </c>
      <c r="G6" s="9" t="s">
        <v>27</v>
      </c>
      <c r="H6" s="7"/>
    </row>
    <row r="7" spans="1:8" ht="33" x14ac:dyDescent="0.25">
      <c r="A7" s="1" t="str">
        <f ca="1">IFERROR(__xludf.DUMMYFUNCTION("IF(B14&lt;&gt;"""", ""Trà Bánh [""&amp; B14 &amp; ""] "" &amp;REGEXEXTRACT(E14, ""^\d{2}:\d{2}"")&amp; "" "" &amp;TEXT(C14,""d/m"")&amp; "" "" &amp; REGEXEXTRACT(F14,""^[^(]+""), """") "),"Trà Bánh [A2-205] 07:00 20/6 Marketing căn bản ")</f>
        <v xml:space="preserve">Trà Bánh [A2-205] 07:00 20/6 Marketing căn bản </v>
      </c>
      <c r="B7" s="2" t="s">
        <v>29</v>
      </c>
      <c r="C7" s="3" t="s">
        <v>9</v>
      </c>
      <c r="D7" s="4" t="s">
        <v>10</v>
      </c>
      <c r="E7" s="4" t="s">
        <v>11</v>
      </c>
      <c r="F7" s="8" t="s">
        <v>30</v>
      </c>
      <c r="G7" s="9" t="s">
        <v>31</v>
      </c>
      <c r="H7" s="7"/>
    </row>
    <row r="8" spans="1:8" ht="33" x14ac:dyDescent="0.25">
      <c r="A8" s="1" t="str">
        <f ca="1">IFERROR(__xludf.DUMMYFUNCTION("IF(B20&lt;&gt;"""", ""Trà Bánh [""&amp; B20 &amp; ""] "" &amp;REGEXEXTRACT(E20, ""^\d{2}:\d{2}"")&amp; "" "" &amp;TEXT(C20,""d/m"")&amp; "" "" &amp; REGEXEXTRACT(F20,""^[^(]+""), """") "),"Trà Bánh [A2-213] 07:00 20/6 Quản trị vận hành ")</f>
        <v xml:space="preserve">Trà Bánh [A2-213] 07:00 20/6 Quản trị vận hành </v>
      </c>
      <c r="B8" s="2" t="s">
        <v>38</v>
      </c>
      <c r="C8" s="3" t="s">
        <v>9</v>
      </c>
      <c r="D8" s="4" t="s">
        <v>10</v>
      </c>
      <c r="E8" s="4" t="s">
        <v>11</v>
      </c>
      <c r="F8" s="8" t="s">
        <v>37</v>
      </c>
      <c r="G8" s="9" t="s">
        <v>39</v>
      </c>
      <c r="H8" s="7"/>
    </row>
    <row r="9" spans="1:8" ht="33" x14ac:dyDescent="0.25">
      <c r="A9" s="1" t="str">
        <f ca="1">IFERROR(__xludf.DUMMYFUNCTION("IF(B22&lt;&gt;"""", ""Trà Bánh [""&amp; B22 &amp; ""] "" &amp;REGEXEXTRACT(E22, ""^\d{2}:\d{2}"")&amp; "" "" &amp;TEXT(C22,""d/m"")&amp; "" "" &amp; REGEXEXTRACT(F22,""^[^(]+""), """") "),"Trà Bánh [A2-302] 08:45 20/6 Chủ nghĩa xã hội khoa học ")</f>
        <v xml:space="preserve">Trà Bánh [A2-302] 08:45 20/6 Chủ nghĩa xã hội khoa học </v>
      </c>
      <c r="B9" s="2" t="s">
        <v>34</v>
      </c>
      <c r="C9" s="3" t="s">
        <v>9</v>
      </c>
      <c r="D9" s="4" t="s">
        <v>41</v>
      </c>
      <c r="E9" s="4" t="s">
        <v>42</v>
      </c>
      <c r="F9" s="8" t="s">
        <v>12</v>
      </c>
      <c r="G9" s="9" t="s">
        <v>43</v>
      </c>
      <c r="H9" s="7"/>
    </row>
    <row r="10" spans="1:8" ht="33" x14ac:dyDescent="0.25">
      <c r="A10" s="1" t="str">
        <f ca="1">IFERROR(__xludf.DUMMYFUNCTION("IF(B23&lt;&gt;"""", ""Trà Bánh [""&amp; B23 &amp; ""] "" &amp;REGEXEXTRACT(E23, ""^\d{2}:\d{2}"")&amp; "" "" &amp;TEXT(C23,""d/m"")&amp; "" "" &amp; REGEXEXTRACT(F23,""^[^(]+""), """") "),"Trà Bánh [A2-304] 08:45 20/6 Chủ nghĩa xã hội khoa học ")</f>
        <v xml:space="preserve">Trà Bánh [A2-304] 08:45 20/6 Chủ nghĩa xã hội khoa học </v>
      </c>
      <c r="B10" s="2" t="s">
        <v>44</v>
      </c>
      <c r="C10" s="3" t="s">
        <v>9</v>
      </c>
      <c r="D10" s="4" t="s">
        <v>41</v>
      </c>
      <c r="E10" s="4" t="s">
        <v>42</v>
      </c>
      <c r="F10" s="8" t="s">
        <v>12</v>
      </c>
      <c r="G10" s="9" t="s">
        <v>45</v>
      </c>
      <c r="H10" s="7"/>
    </row>
    <row r="11" spans="1:8" ht="33" x14ac:dyDescent="0.25">
      <c r="A11" s="1" t="str">
        <f ca="1">IFERROR(__xludf.DUMMYFUNCTION("IF(B30&lt;&gt;"""", ""Trà Bánh [""&amp; B30 &amp; ""] "" &amp;REGEXEXTRACT(E30, ""^\d{2}:\d{2}"")&amp; "" "" &amp;TEXT(C30,""d/m"")&amp; "" "" &amp; REGEXEXTRACT(F30,""^[^(]+""), """") "),"Trà Bánh [A2-203] 08:45 20/6 Lý luận nhà nước và pháp luật 2 ")</f>
        <v xml:space="preserve">Trà Bánh [A2-203] 08:45 20/6 Lý luận nhà nước và pháp luật 2 </v>
      </c>
      <c r="B11" s="2" t="s">
        <v>21</v>
      </c>
      <c r="C11" s="3" t="s">
        <v>9</v>
      </c>
      <c r="D11" s="4" t="s">
        <v>41</v>
      </c>
      <c r="E11" s="4" t="s">
        <v>42</v>
      </c>
      <c r="F11" s="8" t="s">
        <v>26</v>
      </c>
      <c r="G11" s="9" t="s">
        <v>49</v>
      </c>
      <c r="H11" s="7"/>
    </row>
    <row r="12" spans="1:8" ht="33" x14ac:dyDescent="0.25">
      <c r="A12" s="1" t="str">
        <f ca="1">IFERROR(__xludf.DUMMYFUNCTION("IF(B39&lt;&gt;"""", ""Trà Bánh [""&amp; B39 &amp; ""] "" &amp;REGEXEXTRACT(E39, ""^\d{2}:\d{2}"")&amp; "" "" &amp;TEXT(C39,""d/m"")&amp; "" "" &amp; REGEXEXTRACT(F39,""^[^(]+""), """") "),"Trà Bánh [A2-213] 10:30 20/6 Chủ nghĩa xã hội khoa học ")</f>
        <v xml:space="preserve">Trà Bánh [A2-213] 10:30 20/6 Chủ nghĩa xã hội khoa học </v>
      </c>
      <c r="B12" s="2" t="s">
        <v>38</v>
      </c>
      <c r="C12" s="3" t="s">
        <v>9</v>
      </c>
      <c r="D12" s="4" t="s">
        <v>52</v>
      </c>
      <c r="E12" s="4" t="s">
        <v>53</v>
      </c>
      <c r="F12" s="8" t="s">
        <v>12</v>
      </c>
      <c r="G12" s="9" t="s">
        <v>54</v>
      </c>
      <c r="H12" s="7"/>
    </row>
    <row r="13" spans="1:8" ht="33" x14ac:dyDescent="0.25">
      <c r="A13" s="1" t="str">
        <f ca="1">IFERROR(__xludf.DUMMYFUNCTION("IF(B40&lt;&gt;"""", ""Trà Bánh [""&amp; B40 &amp; ""] "" &amp;REGEXEXTRACT(E40, ""^\d{2}:\d{2}"")&amp; "" "" &amp;TEXT(C40,""d/m"")&amp; "" "" &amp; REGEXEXTRACT(F40,""^[^(]+""), """") "),"Trà Bánh [A2-302] 10:30 20/6 Chủ nghĩa xã hội khoa học ")</f>
        <v xml:space="preserve">Trà Bánh [A2-302] 10:30 20/6 Chủ nghĩa xã hội khoa học </v>
      </c>
      <c r="B13" s="2" t="s">
        <v>34</v>
      </c>
      <c r="C13" s="3" t="s">
        <v>9</v>
      </c>
      <c r="D13" s="4" t="s">
        <v>52</v>
      </c>
      <c r="E13" s="4" t="s">
        <v>53</v>
      </c>
      <c r="F13" s="8" t="s">
        <v>12</v>
      </c>
      <c r="G13" s="9" t="s">
        <v>55</v>
      </c>
      <c r="H13" s="7"/>
    </row>
    <row r="14" spans="1:8" ht="33" x14ac:dyDescent="0.25">
      <c r="A14" s="1" t="str">
        <f ca="1">IFERROR(__xludf.DUMMYFUNCTION("IF(B44&lt;&gt;"""", ""Trà Bánh [""&amp; B44 &amp; ""] "" &amp;REGEXEXTRACT(E44, ""^\d{2}:\d{2}"")&amp; "" "" &amp;TEXT(C44,""d/m"")&amp; "" "" &amp; REGEXEXTRACT(F44,""^[^(]+""), """") "),"Trà Bánh [A2-204] 10:30 20/6 Luật dân sự 2 ")</f>
        <v xml:space="preserve">Trà Bánh [A2-204] 10:30 20/6 Luật dân sự 2 </v>
      </c>
      <c r="B14" s="2" t="s">
        <v>23</v>
      </c>
      <c r="C14" s="3" t="s">
        <v>9</v>
      </c>
      <c r="D14" s="4" t="s">
        <v>52</v>
      </c>
      <c r="E14" s="4" t="s">
        <v>53</v>
      </c>
      <c r="F14" s="8" t="s">
        <v>22</v>
      </c>
      <c r="G14" s="9" t="s">
        <v>56</v>
      </c>
      <c r="H14" s="7"/>
    </row>
    <row r="15" spans="1:8" ht="33" x14ac:dyDescent="0.25">
      <c r="A15" s="1" t="str">
        <f ca="1">IFERROR(__xludf.DUMMYFUNCTION("IF(B46&lt;&gt;"""", ""Trà Bánh [""&amp; B46 &amp; ""] "" &amp;REGEXEXTRACT(E46, ""^\d{2}:\d{2}"")&amp; "" "" &amp;TEXT(C46,""d/m"")&amp; "" "" &amp; REGEXEXTRACT(F46,""^[^(]+""), """") "),"Trà Bánh [A2-206] 10:30 20/6 Luật dân sự 2 ")</f>
        <v xml:space="preserve">Trà Bánh [A2-206] 10:30 20/6 Luật dân sự 2 </v>
      </c>
      <c r="B15" s="2" t="s">
        <v>32</v>
      </c>
      <c r="C15" s="3" t="s">
        <v>9</v>
      </c>
      <c r="D15" s="4" t="s">
        <v>52</v>
      </c>
      <c r="E15" s="4" t="s">
        <v>53</v>
      </c>
      <c r="F15" s="8" t="s">
        <v>22</v>
      </c>
      <c r="G15" s="9" t="s">
        <v>57</v>
      </c>
      <c r="H15" s="7"/>
    </row>
    <row r="16" spans="1:8" ht="33" x14ac:dyDescent="0.25">
      <c r="A16" s="1" t="str">
        <f ca="1">IFERROR(__xludf.DUMMYFUNCTION("IF(B47&lt;&gt;"""", ""Trà Bánh [""&amp; B47 &amp; ""] "" &amp;REGEXEXTRACT(E47, ""^\d{2}:\d{2}"")&amp; "" "" &amp;TEXT(C47,""d/m"")&amp; "" "" &amp; REGEXEXTRACT(F47,""^[^(]+""), """") "),"Trà Bánh [A2-106] 10:30 20/6 Lý luận nhà nước và pháp luật 2 ")</f>
        <v xml:space="preserve">Trà Bánh [A2-106] 10:30 20/6 Lý luận nhà nước và pháp luật 2 </v>
      </c>
      <c r="B16" s="2" t="s">
        <v>28</v>
      </c>
      <c r="C16" s="3" t="s">
        <v>9</v>
      </c>
      <c r="D16" s="4" t="s">
        <v>52</v>
      </c>
      <c r="E16" s="4" t="s">
        <v>53</v>
      </c>
      <c r="F16" s="8" t="s">
        <v>26</v>
      </c>
      <c r="G16" s="9" t="s">
        <v>58</v>
      </c>
      <c r="H16" s="7"/>
    </row>
    <row r="17" spans="1:8" ht="33" x14ac:dyDescent="0.25">
      <c r="A17" s="1" t="str">
        <f ca="1">IFERROR(__xludf.DUMMYFUNCTION("IF(B48&lt;&gt;"""", ""Trà Bánh [""&amp; B48 &amp; ""] "" &amp;REGEXEXTRACT(E48, ""^\d{2}:\d{2}"")&amp; "" "" &amp;TEXT(C48,""d/m"")&amp; "" "" &amp; REGEXEXTRACT(F48,""^[^(]+""), """") "),"Trà Bánh [A2-109] 10:30 20/6 Lý luận nhà nước và pháp luật 2 ")</f>
        <v xml:space="preserve">Trà Bánh [A2-109] 10:30 20/6 Lý luận nhà nước và pháp luật 2 </v>
      </c>
      <c r="B17" s="2" t="s">
        <v>50</v>
      </c>
      <c r="C17" s="3" t="s">
        <v>9</v>
      </c>
      <c r="D17" s="4" t="s">
        <v>52</v>
      </c>
      <c r="E17" s="4" t="s">
        <v>53</v>
      </c>
      <c r="F17" s="8" t="s">
        <v>26</v>
      </c>
      <c r="G17" s="9" t="s">
        <v>59</v>
      </c>
      <c r="H17" s="7"/>
    </row>
    <row r="18" spans="1:8" ht="33" x14ac:dyDescent="0.25">
      <c r="A18" s="1" t="str">
        <f ca="1">IFERROR(__xludf.DUMMYFUNCTION("IF(B49&lt;&gt;"""", ""Trà Bánh [""&amp; B49 &amp; ""] "" &amp;REGEXEXTRACT(E49, ""^\d{2}:\d{2}"")&amp; "" "" &amp;TEXT(C49,""d/m"")&amp; "" "" &amp; REGEXEXTRACT(F49,""^[^(]+""), """") "),"Trà Bánh [A2-102] 10:30 20/6 Marketing căn bản ")</f>
        <v xml:space="preserve">Trà Bánh [A2-102] 10:30 20/6 Marketing căn bản </v>
      </c>
      <c r="B18" s="2" t="s">
        <v>25</v>
      </c>
      <c r="C18" s="3" t="s">
        <v>9</v>
      </c>
      <c r="D18" s="4" t="s">
        <v>52</v>
      </c>
      <c r="E18" s="4" t="s">
        <v>53</v>
      </c>
      <c r="F18" s="8" t="s">
        <v>30</v>
      </c>
      <c r="G18" s="9" t="s">
        <v>60</v>
      </c>
      <c r="H18" s="7"/>
    </row>
    <row r="19" spans="1:8" ht="33" x14ac:dyDescent="0.25">
      <c r="A19" s="1" t="str">
        <f ca="1">IFERROR(__xludf.DUMMYFUNCTION("IF(B52&lt;&gt;"""", ""Trà Bánh [""&amp; B52 &amp; ""] "" &amp;REGEXEXTRACT(E52, ""^\d{2}:\d{2}"")&amp; "" "" &amp;TEXT(C52,""d/m"")&amp; "" "" &amp; REGEXEXTRACT(F52,""^[^(]+""), """") "),"Trà Bánh [A2-305] 10:30 20/6 Quản trị vận hành ")</f>
        <v xml:space="preserve">Trà Bánh [A2-305] 10:30 20/6 Quản trị vận hành </v>
      </c>
      <c r="B19" s="2" t="s">
        <v>46</v>
      </c>
      <c r="C19" s="3" t="s">
        <v>9</v>
      </c>
      <c r="D19" s="4" t="s">
        <v>52</v>
      </c>
      <c r="E19" s="4" t="s">
        <v>53</v>
      </c>
      <c r="F19" s="8" t="s">
        <v>37</v>
      </c>
      <c r="G19" s="9" t="s">
        <v>61</v>
      </c>
      <c r="H19" s="7"/>
    </row>
    <row r="20" spans="1:8" ht="33" x14ac:dyDescent="0.25">
      <c r="A20" s="1" t="str">
        <f ca="1">IFERROR(__xludf.DUMMYFUNCTION("IF(B58&lt;&gt;"""", ""Trà Bánh [""&amp; B58 &amp; ""] "" &amp;REGEXEXTRACT(E58, ""^\d{2}:\d{2}"")&amp; "" "" &amp;TEXT(C58,""d/m"")&amp; "" "" &amp; REGEXEXTRACT(F58,""^[^(]+""), """") "),"Trà Bánh [A2-209] 13:00 20/6 Kinh tế chính trị Mác - Lênin ")</f>
        <v xml:space="preserve">Trà Bánh [A2-209] 13:00 20/6 Kinh tế chính trị Mác - Lênin </v>
      </c>
      <c r="B20" s="2" t="s">
        <v>35</v>
      </c>
      <c r="C20" s="3" t="s">
        <v>9</v>
      </c>
      <c r="D20" s="4" t="s">
        <v>62</v>
      </c>
      <c r="E20" s="4" t="s">
        <v>63</v>
      </c>
      <c r="F20" s="8" t="s">
        <v>66</v>
      </c>
      <c r="G20" s="9" t="s">
        <v>67</v>
      </c>
      <c r="H20" s="7"/>
    </row>
    <row r="21" spans="1:8" ht="33" x14ac:dyDescent="0.25">
      <c r="A21" s="1" t="str">
        <f ca="1">IFERROR(__xludf.DUMMYFUNCTION("IF(B59&lt;&gt;"""", ""Trà Bánh [""&amp; B59 &amp; ""] "" &amp;REGEXEXTRACT(E59, ""^\d{2}:\d{2}"")&amp; "" "" &amp;TEXT(C59,""d/m"")&amp; "" "" &amp; REGEXEXTRACT(F59,""^[^(]+""), """") "),"Trà Bánh [A2-210] 13:00 20/6 Kinh tế chính trị Mác - Lênin ")</f>
        <v xml:space="preserve">Trà Bánh [A2-210] 13:00 20/6 Kinh tế chính trị Mác - Lênin </v>
      </c>
      <c r="B21" s="2" t="s">
        <v>47</v>
      </c>
      <c r="C21" s="3" t="s">
        <v>9</v>
      </c>
      <c r="D21" s="4" t="s">
        <v>62</v>
      </c>
      <c r="E21" s="4" t="s">
        <v>63</v>
      </c>
      <c r="F21" s="8" t="s">
        <v>66</v>
      </c>
      <c r="G21" s="9" t="s">
        <v>68</v>
      </c>
      <c r="H21" s="7"/>
    </row>
    <row r="22" spans="1:8" ht="33" x14ac:dyDescent="0.25">
      <c r="A22" s="1" t="str">
        <f ca="1">IFERROR(__xludf.DUMMYFUNCTION("IF(B60&lt;&gt;"""", ""Trà Bánh [""&amp; B60 &amp; ""] "" &amp;REGEXEXTRACT(E60, ""^\d{2}:\d{2}"")&amp; "" "" &amp;TEXT(C60,""d/m"")&amp; "" "" &amp; REGEXEXTRACT(F60,""^[^(]+""), """") "),"Trà Bánh [A2-212] 13:00 20/6 Kinh tế chính trị Mác - Lênin ")</f>
        <v xml:space="preserve">Trà Bánh [A2-212] 13:00 20/6 Kinh tế chính trị Mác - Lênin </v>
      </c>
      <c r="B22" s="2" t="s">
        <v>36</v>
      </c>
      <c r="C22" s="3" t="s">
        <v>9</v>
      </c>
      <c r="D22" s="4" t="s">
        <v>62</v>
      </c>
      <c r="E22" s="4" t="s">
        <v>63</v>
      </c>
      <c r="F22" s="8" t="s">
        <v>66</v>
      </c>
      <c r="G22" s="9" t="s">
        <v>69</v>
      </c>
      <c r="H22" s="7"/>
    </row>
    <row r="23" spans="1:8" ht="33" x14ac:dyDescent="0.25">
      <c r="A23" s="1" t="str">
        <f ca="1">IFERROR(__xludf.DUMMYFUNCTION("IF(B62&lt;&gt;"""", ""Trà Bánh [""&amp; B62 &amp; ""] "" &amp;REGEXEXTRACT(E62, ""^\d{2}:\d{2}"")&amp; "" "" &amp;TEXT(C62,""d/m"")&amp; "" "" &amp; REGEXEXTRACT(F62,""^[^(]+""), """") "),"Trà Bánh [A2-302] 13:00 20/6 Lịch sử Đảng Cộng sản Việt Nam ")</f>
        <v xml:space="preserve">Trà Bánh [A2-302] 13:00 20/6 Lịch sử Đảng Cộng sản Việt Nam </v>
      </c>
      <c r="B23" s="2" t="s">
        <v>34</v>
      </c>
      <c r="C23" s="3" t="s">
        <v>9</v>
      </c>
      <c r="D23" s="4" t="s">
        <v>62</v>
      </c>
      <c r="E23" s="4" t="s">
        <v>63</v>
      </c>
      <c r="F23" s="8" t="s">
        <v>70</v>
      </c>
      <c r="G23" s="9" t="s">
        <v>71</v>
      </c>
      <c r="H23" s="7"/>
    </row>
    <row r="24" spans="1:8" ht="33" x14ac:dyDescent="0.25">
      <c r="A24" s="1" t="str">
        <f ca="1">IFERROR(__xludf.DUMMYFUNCTION("IF(B65&lt;&gt;"""", ""Trà Bánh [""&amp; B65 &amp; ""] "" &amp;REGEXEXTRACT(E65, ""^\d{2}:\d{2}"")&amp; "" "" &amp;TEXT(C65,""d/m"")&amp; "" "" &amp; REGEXEXTRACT(F65,""^[^(]+""), """") "),"Trà Bánh [A2-102] 13:00 20/6 Luật thương mại 2 ")</f>
        <v xml:space="preserve">Trà Bánh [A2-102] 13:00 20/6 Luật thương mại 2 </v>
      </c>
      <c r="B24" s="2" t="s">
        <v>25</v>
      </c>
      <c r="C24" s="3" t="s">
        <v>9</v>
      </c>
      <c r="D24" s="4" t="s">
        <v>62</v>
      </c>
      <c r="E24" s="4" t="s">
        <v>63</v>
      </c>
      <c r="F24" s="8" t="s">
        <v>73</v>
      </c>
      <c r="G24" s="9" t="s">
        <v>74</v>
      </c>
      <c r="H24" s="7"/>
    </row>
    <row r="25" spans="1:8" ht="33" x14ac:dyDescent="0.25">
      <c r="A25" s="1" t="str">
        <f ca="1">IFERROR(__xludf.DUMMYFUNCTION("IF(B66&lt;&gt;"""", ""Trà Bánh [""&amp; B66 &amp; ""] "" &amp;REGEXEXTRACT(E66, ""^\d{2}:\d{2}"")&amp; "" "" &amp;TEXT(C66,""d/m"")&amp; "" "" &amp; REGEXEXTRACT(F66,""^[^(]+""), """") "),"Trà Bánh [A2-110] 13:00 20/6 Luật tố tụng dân sự ")</f>
        <v xml:space="preserve">Trà Bánh [A2-110] 13:00 20/6 Luật tố tụng dân sự </v>
      </c>
      <c r="B25" s="2" t="s">
        <v>33</v>
      </c>
      <c r="C25" s="3" t="s">
        <v>9</v>
      </c>
      <c r="D25" s="4" t="s">
        <v>62</v>
      </c>
      <c r="E25" s="4" t="s">
        <v>63</v>
      </c>
      <c r="F25" s="8" t="s">
        <v>75</v>
      </c>
      <c r="G25" s="9" t="s">
        <v>76</v>
      </c>
      <c r="H25" s="7"/>
    </row>
    <row r="26" spans="1:8" ht="33" x14ac:dyDescent="0.25">
      <c r="A26" s="1" t="str">
        <f ca="1">IFERROR(__xludf.DUMMYFUNCTION("IF(B67&lt;&gt;"""", ""Trà Bánh [""&amp; B67 &amp; ""] "" &amp;REGEXEXTRACT(E67, ""^\d{2}:\d{2}"")&amp; "" "" &amp;TEXT(C67,""d/m"")&amp; "" "" &amp; REGEXEXTRACT(F67,""^[^(]+""), """") "),"Trà Bánh [A2-201] 13:00 20/6 Luật tố tụng dân sự ")</f>
        <v xml:space="preserve">Trà Bánh [A2-201] 13:00 20/6 Luật tố tụng dân sự </v>
      </c>
      <c r="B26" s="2" t="s">
        <v>18</v>
      </c>
      <c r="C26" s="3" t="s">
        <v>9</v>
      </c>
      <c r="D26" s="4" t="s">
        <v>62</v>
      </c>
      <c r="E26" s="4" t="s">
        <v>63</v>
      </c>
      <c r="F26" s="8" t="s">
        <v>75</v>
      </c>
      <c r="G26" s="9" t="s">
        <v>77</v>
      </c>
      <c r="H26" s="7"/>
    </row>
    <row r="27" spans="1:8" ht="33" x14ac:dyDescent="0.25">
      <c r="A27" s="1" t="str">
        <f ca="1">IFERROR(__xludf.DUMMYFUNCTION("IF(B70&lt;&gt;"""", ""Trà Bánh [""&amp; B70 &amp; ""] "" &amp;REGEXEXTRACT(E70, ""^\d{2}:\d{2}"")&amp; "" "" &amp;TEXT(C70,""d/m"")&amp; "" "" &amp; REGEXEXTRACT(F70,""^[^(]+""), """") "),"Trà Bánh [A2-106] 14:45 20/6 Đạo đức kinh doanh ")</f>
        <v xml:space="preserve">Trà Bánh [A2-106] 14:45 20/6 Đạo đức kinh doanh </v>
      </c>
      <c r="B27" s="2" t="s">
        <v>28</v>
      </c>
      <c r="C27" s="3" t="s">
        <v>9</v>
      </c>
      <c r="D27" s="4" t="s">
        <v>79</v>
      </c>
      <c r="E27" s="4" t="s">
        <v>80</v>
      </c>
      <c r="F27" s="8" t="s">
        <v>64</v>
      </c>
      <c r="G27" s="9" t="s">
        <v>81</v>
      </c>
      <c r="H27" s="7"/>
    </row>
    <row r="28" spans="1:8" ht="33" x14ac:dyDescent="0.25">
      <c r="A28" s="1" t="str">
        <f ca="1">IFERROR(__xludf.DUMMYFUNCTION("IF(B73&lt;&gt;"""", ""Trà Bánh [""&amp; B73 &amp; ""] "" &amp;REGEXEXTRACT(E73, ""^\d{2}:\d{2}"")&amp; "" "" &amp;TEXT(C73,""d/m"")&amp; "" "" &amp; REGEXEXTRACT(F73,""^[^(]+""), """") "),"Trà Bánh [A2-212] 14:45 20/6 Kinh tế chính trị Mác - Lênin ")</f>
        <v xml:space="preserve">Trà Bánh [A2-212] 14:45 20/6 Kinh tế chính trị Mác - Lênin </v>
      </c>
      <c r="B28" s="2" t="s">
        <v>36</v>
      </c>
      <c r="C28" s="3" t="s">
        <v>9</v>
      </c>
      <c r="D28" s="4" t="s">
        <v>79</v>
      </c>
      <c r="E28" s="4" t="s">
        <v>80</v>
      </c>
      <c r="F28" s="8" t="s">
        <v>66</v>
      </c>
      <c r="G28" s="9" t="s">
        <v>82</v>
      </c>
      <c r="H28" s="7"/>
    </row>
    <row r="29" spans="1:8" ht="33" x14ac:dyDescent="0.25">
      <c r="A29" s="1" t="str">
        <f ca="1">IFERROR(__xludf.DUMMYFUNCTION("IF(B74&lt;&gt;"""", ""Trà Bánh [""&amp; B74 &amp; ""] "" &amp;REGEXEXTRACT(E74, ""^\d{2}:\d{2}"")&amp; "" "" &amp;TEXT(C74,""d/m"")&amp; "" "" &amp; REGEXEXTRACT(F74,""^[^(]+""), """") "),"Trà Bánh [A2-213] 14:45 20/6 Kinh tế chính trị Mác - Lênin ")</f>
        <v xml:space="preserve">Trà Bánh [A2-213] 14:45 20/6 Kinh tế chính trị Mác - Lênin </v>
      </c>
      <c r="B29" s="2" t="s">
        <v>38</v>
      </c>
      <c r="C29" s="3" t="s">
        <v>9</v>
      </c>
      <c r="D29" s="4" t="s">
        <v>79</v>
      </c>
      <c r="E29" s="4" t="s">
        <v>80</v>
      </c>
      <c r="F29" s="8" t="s">
        <v>66</v>
      </c>
      <c r="G29" s="9" t="s">
        <v>83</v>
      </c>
      <c r="H29" s="7"/>
    </row>
    <row r="30" spans="1:8" ht="33" x14ac:dyDescent="0.25">
      <c r="A30" s="1" t="str">
        <f ca="1">IFERROR(__xludf.DUMMYFUNCTION("IF(B75&lt;&gt;"""", ""Trà Bánh [""&amp; B75 &amp; ""] "" &amp;REGEXEXTRACT(E75, ""^\d{2}:\d{2}"")&amp; "" "" &amp;TEXT(C75,""d/m"")&amp; "" "" &amp; REGEXEXTRACT(F75,""^[^(]+""), """") "),"Trà Bánh [A2-302] 14:45 20/6 Kinh tế chính trị Mác - Lênin ")</f>
        <v xml:space="preserve">Trà Bánh [A2-302] 14:45 20/6 Kinh tế chính trị Mác - Lênin </v>
      </c>
      <c r="B30" s="2" t="s">
        <v>34</v>
      </c>
      <c r="C30" s="3" t="s">
        <v>9</v>
      </c>
      <c r="D30" s="4" t="s">
        <v>79</v>
      </c>
      <c r="E30" s="4" t="s">
        <v>80</v>
      </c>
      <c r="F30" s="8" t="s">
        <v>66</v>
      </c>
      <c r="G30" s="9" t="s">
        <v>84</v>
      </c>
      <c r="H30" s="7"/>
    </row>
    <row r="31" spans="1:8" ht="33" x14ac:dyDescent="0.25">
      <c r="A31" s="1" t="str">
        <f ca="1">IFERROR(__xludf.DUMMYFUNCTION("IF(B76&lt;&gt;"""", ""Trà Bánh [""&amp; B76 &amp; ""] "" &amp;REGEXEXTRACT(E76, ""^\d{2}:\d{2}"")&amp; "" "" &amp;TEXT(C76,""d/m"")&amp; "" "" &amp; REGEXEXTRACT(F76,""^[^(]+""), """") "),"Trà Bánh [A2-309] 14:45 20/6 Lịch sử Đảng Cộng sản Việt Nam ")</f>
        <v xml:space="preserve">Trà Bánh [A2-309] 14:45 20/6 Lịch sử Đảng Cộng sản Việt Nam </v>
      </c>
      <c r="B31" s="2" t="s">
        <v>85</v>
      </c>
      <c r="C31" s="3" t="s">
        <v>9</v>
      </c>
      <c r="D31" s="4" t="s">
        <v>79</v>
      </c>
      <c r="E31" s="4" t="s">
        <v>80</v>
      </c>
      <c r="F31" s="8" t="s">
        <v>70</v>
      </c>
      <c r="G31" s="9" t="s">
        <v>86</v>
      </c>
      <c r="H31" s="7"/>
    </row>
    <row r="32" spans="1:8" ht="33" x14ac:dyDescent="0.25">
      <c r="A32" s="1" t="str">
        <f ca="1">IFERROR(__xludf.DUMMYFUNCTION("IF(B77&lt;&gt;"""", ""Trà Bánh [""&amp; B77 &amp; ""] "" &amp;REGEXEXTRACT(E77, ""^\d{2}:\d{2}"")&amp; "" "" &amp;TEXT(C77,""d/m"")&amp; "" "" &amp; REGEXEXTRACT(F77,""^[^(]+""), """") "),"Trà Bánh [A2-311] 14:45 20/6 Lịch sử Đảng Cộng sản Việt Nam ")</f>
        <v xml:space="preserve">Trà Bánh [A2-311] 14:45 20/6 Lịch sử Đảng Cộng sản Việt Nam </v>
      </c>
      <c r="B32" s="2" t="s">
        <v>51</v>
      </c>
      <c r="C32" s="3" t="s">
        <v>9</v>
      </c>
      <c r="D32" s="4" t="s">
        <v>79</v>
      </c>
      <c r="E32" s="4" t="s">
        <v>80</v>
      </c>
      <c r="F32" s="8" t="s">
        <v>70</v>
      </c>
      <c r="G32" s="9" t="s">
        <v>87</v>
      </c>
      <c r="H32" s="7"/>
    </row>
    <row r="33" spans="1:8" ht="33" x14ac:dyDescent="0.25">
      <c r="A33" s="1" t="str">
        <f ca="1">IFERROR(__xludf.DUMMYFUNCTION("IF(B78&lt;&gt;"""", ""Trà Bánh [""&amp; B78 &amp; ""] "" &amp;REGEXEXTRACT(E78, ""^\d{2}:\d{2}"")&amp; "" "" &amp;TEXT(C78,""d/m"")&amp; "" "" &amp; REGEXEXTRACT(F78,""^[^(]+""), """") "),"Trà Bánh [A2-312] 14:45 20/6 Lịch sử Đảng Cộng sản Việt Nam ")</f>
        <v xml:space="preserve">Trà Bánh [A2-312] 14:45 20/6 Lịch sử Đảng Cộng sản Việt Nam </v>
      </c>
      <c r="B33" s="2" t="s">
        <v>40</v>
      </c>
      <c r="C33" s="3" t="s">
        <v>9</v>
      </c>
      <c r="D33" s="4" t="s">
        <v>79</v>
      </c>
      <c r="E33" s="4" t="s">
        <v>80</v>
      </c>
      <c r="F33" s="8" t="s">
        <v>70</v>
      </c>
      <c r="G33" s="9" t="s">
        <v>88</v>
      </c>
      <c r="H33" s="7"/>
    </row>
    <row r="34" spans="1:8" ht="33" x14ac:dyDescent="0.25">
      <c r="A34" s="1" t="str">
        <f ca="1">IFERROR(__xludf.DUMMYFUNCTION("IF(B80&lt;&gt;"""", ""Trà Bánh [""&amp; B80 &amp; ""] "" &amp;REGEXEXTRACT(E80, ""^\d{2}:\d{2}"")&amp; "" "" &amp;TEXT(C80,""d/m"")&amp; "" "" &amp; REGEXEXTRACT(F80,""^[^(]+""), """") "),"Trà Bánh [A2-201] 14:45 20/6 Luật tố tụng dân sự ")</f>
        <v xml:space="preserve">Trà Bánh [A2-201] 14:45 20/6 Luật tố tụng dân sự </v>
      </c>
      <c r="B34" s="2" t="s">
        <v>18</v>
      </c>
      <c r="C34" s="3" t="s">
        <v>9</v>
      </c>
      <c r="D34" s="4" t="s">
        <v>79</v>
      </c>
      <c r="E34" s="4" t="s">
        <v>80</v>
      </c>
      <c r="F34" s="8" t="s">
        <v>75</v>
      </c>
      <c r="G34" s="9" t="s">
        <v>89</v>
      </c>
      <c r="H34" s="7"/>
    </row>
    <row r="35" spans="1:8" ht="33" x14ac:dyDescent="0.25">
      <c r="A35" s="1" t="str">
        <f ca="1">IFERROR(__xludf.DUMMYFUNCTION("IF(B85&lt;&gt;"""", ""Trà Bánh [""&amp; B85 &amp; ""] "" &amp;REGEXEXTRACT(E85, ""^\d{2}:\d{2}"")&amp; "" "" &amp;TEXT(C85,""d/m"")&amp; "" "" &amp; REGEXEXTRACT(F85,""^[^(]+""), """") "),"Trà Bánh [A2-106] 16:30 20/6 Đạo đức kinh doanh ")</f>
        <v xml:space="preserve">Trà Bánh [A2-106] 16:30 20/6 Đạo đức kinh doanh </v>
      </c>
      <c r="B35" s="2" t="s">
        <v>28</v>
      </c>
      <c r="C35" s="3" t="s">
        <v>9</v>
      </c>
      <c r="D35" s="4" t="s">
        <v>90</v>
      </c>
      <c r="E35" s="4" t="s">
        <v>91</v>
      </c>
      <c r="F35" s="8" t="s">
        <v>64</v>
      </c>
      <c r="G35" s="9" t="s">
        <v>92</v>
      </c>
      <c r="H35" s="7"/>
    </row>
    <row r="36" spans="1:8" ht="33" x14ac:dyDescent="0.25">
      <c r="A36" s="1" t="str">
        <f ca="1">IFERROR(__xludf.DUMMYFUNCTION("IF(B86&lt;&gt;"""", ""Trà Bánh [""&amp; B86 &amp; ""] "" &amp;REGEXEXTRACT(E86, ""^\d{2}:\d{2}"")&amp; "" "" &amp;TEXT(C86,""d/m"")&amp; "" "" &amp; REGEXEXTRACT(F86,""^[^(]+""), """") "),"Trà Bánh [A2-108] 16:30 20/6 Đạo đức kinh doanh ")</f>
        <v xml:space="preserve">Trà Bánh [A2-108] 16:30 20/6 Đạo đức kinh doanh </v>
      </c>
      <c r="B36" s="2" t="s">
        <v>78</v>
      </c>
      <c r="C36" s="3" t="s">
        <v>9</v>
      </c>
      <c r="D36" s="4" t="s">
        <v>90</v>
      </c>
      <c r="E36" s="4" t="s">
        <v>91</v>
      </c>
      <c r="F36" s="8" t="s">
        <v>64</v>
      </c>
      <c r="G36" s="9" t="s">
        <v>93</v>
      </c>
      <c r="H36" s="7"/>
    </row>
    <row r="37" spans="1:8" ht="33" x14ac:dyDescent="0.25">
      <c r="A37" s="1" t="str">
        <f ca="1">IFERROR(__xludf.DUMMYFUNCTION("IF(B91&lt;&gt;"""", ""Trà Bánh [""&amp; B91 &amp; ""] "" &amp;REGEXEXTRACT(E91, ""^\d{2}:\d{2}"")&amp; "" "" &amp;TEXT(C91,""d/m"")&amp; "" "" &amp; REGEXEXTRACT(F91,""^[^(]+""), """") "),"Trà Bánh [A2-213] 16:30 20/6 Kinh tế chính trị Mác - Lênin ")</f>
        <v xml:space="preserve">Trà Bánh [A2-213] 16:30 20/6 Kinh tế chính trị Mác - Lênin </v>
      </c>
      <c r="B37" s="2" t="s">
        <v>38</v>
      </c>
      <c r="C37" s="3" t="s">
        <v>9</v>
      </c>
      <c r="D37" s="4" t="s">
        <v>90</v>
      </c>
      <c r="E37" s="4" t="s">
        <v>91</v>
      </c>
      <c r="F37" s="8" t="s">
        <v>66</v>
      </c>
      <c r="G37" s="9" t="s">
        <v>94</v>
      </c>
      <c r="H37" s="7"/>
    </row>
    <row r="38" spans="1:8" ht="33" x14ac:dyDescent="0.25">
      <c r="A38" s="1" t="str">
        <f ca="1">IFERROR(__xludf.DUMMYFUNCTION("IF(B92&lt;&gt;"""", ""Trà Bánh [""&amp; B92 &amp; ""] "" &amp;REGEXEXTRACT(E92, ""^\d{2}:\d{2}"")&amp; "" "" &amp;TEXT(C92,""d/m"")&amp; "" "" &amp; REGEXEXTRACT(F92,""^[^(]+""), """") "),"Trà Bánh [A2-302] 16:30 20/6 Kinh tế chính trị Mác - Lênin ")</f>
        <v xml:space="preserve">Trà Bánh [A2-302] 16:30 20/6 Kinh tế chính trị Mác - Lênin </v>
      </c>
      <c r="B38" s="2" t="s">
        <v>34</v>
      </c>
      <c r="C38" s="3" t="s">
        <v>9</v>
      </c>
      <c r="D38" s="4" t="s">
        <v>90</v>
      </c>
      <c r="E38" s="4" t="s">
        <v>91</v>
      </c>
      <c r="F38" s="8" t="s">
        <v>66</v>
      </c>
      <c r="G38" s="9" t="s">
        <v>95</v>
      </c>
      <c r="H38" s="7"/>
    </row>
    <row r="39" spans="1:8" ht="33" x14ac:dyDescent="0.25">
      <c r="A39" s="1" t="str">
        <f ca="1">IFERROR(__xludf.DUMMYFUNCTION("IF(B93&lt;&gt;"""", ""Trà Bánh [""&amp; B93 &amp; ""] "" &amp;REGEXEXTRACT(E93, ""^\d{2}:\d{2}"")&amp; "" "" &amp;TEXT(C93,""d/m"")&amp; "" "" &amp; REGEXEXTRACT(F93,""^[^(]+""), """") "),"Trà Bánh [A2-303] 16:30 20/6 Kinh tế chính trị Mác - Lênin ")</f>
        <v xml:space="preserve">Trà Bánh [A2-303] 16:30 20/6 Kinh tế chính trị Mác - Lênin </v>
      </c>
      <c r="B39" s="2" t="s">
        <v>72</v>
      </c>
      <c r="C39" s="3" t="s">
        <v>9</v>
      </c>
      <c r="D39" s="4" t="s">
        <v>90</v>
      </c>
      <c r="E39" s="4" t="s">
        <v>91</v>
      </c>
      <c r="F39" s="8" t="s">
        <v>66</v>
      </c>
      <c r="G39" s="9" t="s">
        <v>96</v>
      </c>
      <c r="H39" s="7"/>
    </row>
    <row r="40" spans="1:8" ht="33" x14ac:dyDescent="0.25">
      <c r="A40" s="1" t="str">
        <f ca="1">IFERROR(__xludf.DUMMYFUNCTION("IF(B99&lt;&gt;"""", ""Trà Bánh [""&amp; B99 &amp; ""] "" &amp;REGEXEXTRACT(E99, ""^\d{2}:\d{2}"")&amp; "" "" &amp;TEXT(C99,""d/m"")&amp; "" "" &amp; REGEXEXTRACT(F99,""^[^(]+""), """") "),"Trà Bánh [A2-102] 16:30 20/6 Lý thuyết tài chính tiền tệ 1 ")</f>
        <v xml:space="preserve">Trà Bánh [A2-102] 16:30 20/6 Lý thuyết tài chính tiền tệ 1 </v>
      </c>
      <c r="B40" s="2" t="s">
        <v>25</v>
      </c>
      <c r="C40" s="3" t="s">
        <v>9</v>
      </c>
      <c r="D40" s="4" t="s">
        <v>90</v>
      </c>
      <c r="E40" s="4" t="s">
        <v>91</v>
      </c>
      <c r="F40" s="8" t="s">
        <v>97</v>
      </c>
      <c r="G40" s="9" t="s">
        <v>98</v>
      </c>
      <c r="H40" s="7"/>
    </row>
    <row r="41" spans="1:8" ht="33" x14ac:dyDescent="0.25">
      <c r="A41" s="1" t="str">
        <f ca="1">IFERROR(__xludf.DUMMYFUNCTION("IF(B100&lt;&gt;"""", ""Trà Bánh [""&amp; B100 &amp; ""] "" &amp;REGEXEXTRACT(E100, ""^\d{2}:\d{2}"")&amp; "" "" &amp;TEXT(C100,""d/m"")&amp; "" "" &amp; REGEXEXTRACT(F100,""^[^(]+""), """") "),"Trà Bánh [A2-103] 16:30 20/6 Lý thuyết tài chính tiền tệ 1 ")</f>
        <v xml:space="preserve">Trà Bánh [A2-103] 16:30 20/6 Lý thuyết tài chính tiền tệ 1 </v>
      </c>
      <c r="B41" s="2" t="s">
        <v>20</v>
      </c>
      <c r="C41" s="3" t="s">
        <v>9</v>
      </c>
      <c r="D41" s="4" t="s">
        <v>90</v>
      </c>
      <c r="E41" s="4" t="s">
        <v>91</v>
      </c>
      <c r="F41" s="8" t="s">
        <v>97</v>
      </c>
      <c r="G41" s="9" t="s">
        <v>99</v>
      </c>
      <c r="H41" s="7"/>
    </row>
    <row r="42" spans="1:8" ht="33" x14ac:dyDescent="0.25">
      <c r="A42" s="1" t="str">
        <f ca="1">IFERROR(__xludf.DUMMYFUNCTION("IF(B101&lt;&gt;"""", ""Trà Bánh [""&amp; B101 &amp; ""] "" &amp;REGEXEXTRACT(E101, ""^\d{2}:\d{2}"")&amp; "" "" &amp;TEXT(C101,""d/m"")&amp; "" "" &amp; REGEXEXTRACT(F101,""^[^(]+""), """") "),"Trà Bánh [A2-110] 07:00 21/6 Kỹ năng quản trị ")</f>
        <v xml:space="preserve">Trà Bánh [A2-110] 07:00 21/6 Kỹ năng quản trị </v>
      </c>
      <c r="B42" s="2" t="s">
        <v>33</v>
      </c>
      <c r="C42" s="3" t="s">
        <v>100</v>
      </c>
      <c r="D42" s="4" t="s">
        <v>10</v>
      </c>
      <c r="E42" s="4" t="s">
        <v>11</v>
      </c>
      <c r="F42" s="8" t="s">
        <v>101</v>
      </c>
      <c r="G42" s="9" t="s">
        <v>102</v>
      </c>
      <c r="H42" s="7"/>
    </row>
    <row r="43" spans="1:8" ht="33" x14ac:dyDescent="0.25">
      <c r="A43" s="1" t="str">
        <f ca="1">IFERROR(__xludf.DUMMYFUNCTION("IF(B103&lt;&gt;"""", ""Trà Bánh [""&amp; B103 &amp; ""] "" &amp;REGEXEXTRACT(E103, ""^\d{2}:\d{2}"")&amp; "" "" &amp;TEXT(C103,""d/m"")&amp; "" "" &amp; REGEXEXTRACT(F103,""^[^(]+""), """") "),"Trà Bánh [A2-202] 07:00 21/6 Nguyên lý kế toán ")</f>
        <v xml:space="preserve">Trà Bánh [A2-202] 07:00 21/6 Nguyên lý kế toán </v>
      </c>
      <c r="B43" s="2" t="s">
        <v>19</v>
      </c>
      <c r="C43" s="3" t="s">
        <v>100</v>
      </c>
      <c r="D43" s="4" t="s">
        <v>10</v>
      </c>
      <c r="E43" s="4" t="s">
        <v>11</v>
      </c>
      <c r="F43" s="8" t="s">
        <v>103</v>
      </c>
      <c r="G43" s="9" t="s">
        <v>104</v>
      </c>
      <c r="H43" s="7"/>
    </row>
    <row r="44" spans="1:8" ht="33" x14ac:dyDescent="0.25">
      <c r="A44" s="1" t="str">
        <f ca="1">IFERROR(__xludf.DUMMYFUNCTION("IF(B104&lt;&gt;"""", ""Trà Bánh [""&amp; B104 &amp; ""] "" &amp;REGEXEXTRACT(E104, ""^\d{2}:\d{2}"")&amp; "" "" &amp;TEXT(C104,""d/m"")&amp; "" "" &amp; REGEXEXTRACT(F104,""^[^(]+""), """") "),"Trà Bánh [A2-203] 07:00 21/6 Nguyên lý kế toán ")</f>
        <v xml:space="preserve">Trà Bánh [A2-203] 07:00 21/6 Nguyên lý kế toán </v>
      </c>
      <c r="B44" s="2" t="s">
        <v>21</v>
      </c>
      <c r="C44" s="3" t="s">
        <v>100</v>
      </c>
      <c r="D44" s="4" t="s">
        <v>10</v>
      </c>
      <c r="E44" s="4" t="s">
        <v>11</v>
      </c>
      <c r="F44" s="8" t="s">
        <v>103</v>
      </c>
      <c r="G44" s="9" t="s">
        <v>105</v>
      </c>
      <c r="H44" s="7"/>
    </row>
    <row r="45" spans="1:8" ht="33" x14ac:dyDescent="0.25">
      <c r="A45" s="1" t="str">
        <f ca="1">IFERROR(__xludf.DUMMYFUNCTION("IF(B105&lt;&gt;"""", ""Trà Bánh [""&amp; B105 &amp; ""] "" &amp;REGEXEXTRACT(E105, ""^\d{2}:\d{2}"")&amp; "" "" &amp;TEXT(C105,""d/m"")&amp; "" "" &amp; REGEXEXTRACT(F105,""^[^(]+""), """") "),"Trà Bánh [A2-204] 07:00 21/6 Nguyên lý kế toán ")</f>
        <v xml:space="preserve">Trà Bánh [A2-204] 07:00 21/6 Nguyên lý kế toán </v>
      </c>
      <c r="B45" s="2" t="s">
        <v>23</v>
      </c>
      <c r="C45" s="3" t="s">
        <v>100</v>
      </c>
      <c r="D45" s="4" t="s">
        <v>10</v>
      </c>
      <c r="E45" s="4" t="s">
        <v>11</v>
      </c>
      <c r="F45" s="8" t="s">
        <v>103</v>
      </c>
      <c r="G45" s="9" t="s">
        <v>106</v>
      </c>
      <c r="H45" s="7"/>
    </row>
    <row r="46" spans="1:8" ht="33" x14ac:dyDescent="0.25">
      <c r="A46" s="1" t="str">
        <f ca="1">IFERROR(__xludf.DUMMYFUNCTION("IF(B108&lt;&gt;"""", ""Trà Bánh [""&amp; B108 &amp; ""] "" &amp;REGEXEXTRACT(E108, ""^\d{2}:\d{2}"")&amp; "" "" &amp;TEXT(C108,""d/m"")&amp; "" "" &amp; REGEXEXTRACT(F108,""^[^(]+""), """") "),"Trà Bánh [A2-205] 07:00 21/6 Triết học Mác - Lênin ")</f>
        <v xml:space="preserve">Trà Bánh [A2-205] 07:00 21/6 Triết học Mác - Lênin </v>
      </c>
      <c r="B46" s="2" t="s">
        <v>29</v>
      </c>
      <c r="C46" s="3" t="s">
        <v>100</v>
      </c>
      <c r="D46" s="4" t="s">
        <v>10</v>
      </c>
      <c r="E46" s="4" t="s">
        <v>11</v>
      </c>
      <c r="F46" s="8" t="s">
        <v>108</v>
      </c>
      <c r="G46" s="9" t="s">
        <v>109</v>
      </c>
      <c r="H46" s="7"/>
    </row>
    <row r="47" spans="1:8" ht="33" x14ac:dyDescent="0.25">
      <c r="A47" s="1" t="str">
        <f ca="1">IFERROR(__xludf.DUMMYFUNCTION("IF(B109&lt;&gt;"""", ""Trà Bánh [""&amp; B109 &amp; ""] "" &amp;REGEXEXTRACT(E109, ""^\d{2}:\d{2}"")&amp; "" "" &amp;TEXT(C109,""d/m"")&amp; "" "" &amp; REGEXEXTRACT(F109,""^[^(]+""), """") "),"Trà Bánh [A2-206] 07:00 21/6 Triết học Mác - Lênin ")</f>
        <v xml:space="preserve">Trà Bánh [A2-206] 07:00 21/6 Triết học Mác - Lênin </v>
      </c>
      <c r="B47" s="2" t="s">
        <v>32</v>
      </c>
      <c r="C47" s="3" t="s">
        <v>100</v>
      </c>
      <c r="D47" s="4" t="s">
        <v>10</v>
      </c>
      <c r="E47" s="4" t="s">
        <v>11</v>
      </c>
      <c r="F47" s="8" t="s">
        <v>108</v>
      </c>
      <c r="G47" s="9" t="s">
        <v>110</v>
      </c>
      <c r="H47" s="7"/>
    </row>
    <row r="48" spans="1:8" ht="33" x14ac:dyDescent="0.25">
      <c r="A48" s="1" t="str">
        <f ca="1">IFERROR(__xludf.DUMMYFUNCTION("IF(B111&lt;&gt;"""", ""Trà Bánh [""&amp; B111 &amp; ""] "" &amp;REGEXEXTRACT(E111, ""^\d{2}:\d{2}"")&amp; "" "" &amp;TEXT(C111,""d/m"")&amp; "" "" &amp; REGEXEXTRACT(F111,""^[^(]+""), """") "),"Trà Bánh [A2-105] 07:00 21/6 Tư tưởng Hồ Chí Minh ")</f>
        <v xml:space="preserve">Trà Bánh [A2-105] 07:00 21/6 Tư tưởng Hồ Chí Minh </v>
      </c>
      <c r="B48" s="2" t="s">
        <v>48</v>
      </c>
      <c r="C48" s="3" t="s">
        <v>100</v>
      </c>
      <c r="D48" s="4" t="s">
        <v>10</v>
      </c>
      <c r="E48" s="4" t="s">
        <v>11</v>
      </c>
      <c r="F48" s="8" t="s">
        <v>111</v>
      </c>
      <c r="G48" s="9" t="s">
        <v>112</v>
      </c>
      <c r="H48" s="7"/>
    </row>
    <row r="49" spans="1:8" ht="33" x14ac:dyDescent="0.25">
      <c r="A49" s="1" t="str">
        <f ca="1">IFERROR(__xludf.DUMMYFUNCTION("IF(B112&lt;&gt;"""", ""Trà Bánh [""&amp; B112 &amp; ""] "" &amp;REGEXEXTRACT(E112, ""^\d{2}:\d{2}"")&amp; "" "" &amp;TEXT(C112,""d/m"")&amp; "" "" &amp; REGEXEXTRACT(F112,""^[^(]+""), """") "),"Trà Bánh [A2-106] 07:00 21/6 Tư tưởng Hồ Chí Minh ")</f>
        <v xml:space="preserve">Trà Bánh [A2-106] 07:00 21/6 Tư tưởng Hồ Chí Minh </v>
      </c>
      <c r="B49" s="2" t="s">
        <v>28</v>
      </c>
      <c r="C49" s="3" t="s">
        <v>100</v>
      </c>
      <c r="D49" s="4" t="s">
        <v>10</v>
      </c>
      <c r="E49" s="4" t="s">
        <v>11</v>
      </c>
      <c r="F49" s="8" t="s">
        <v>111</v>
      </c>
      <c r="G49" s="9" t="s">
        <v>113</v>
      </c>
      <c r="H49" s="7"/>
    </row>
    <row r="50" spans="1:8" ht="33" x14ac:dyDescent="0.25">
      <c r="A50" s="1" t="str">
        <f ca="1">IFERROR(__xludf.DUMMYFUNCTION("IF(B115&lt;&gt;"""", ""Trà Bánh [""&amp; B115 &amp; ""] "" &amp;REGEXEXTRACT(E115, ""^\d{2}:\d{2}"")&amp; "" "" &amp;TEXT(C115,""d/m"")&amp; "" "" &amp; REGEXEXTRACT(F115,""^[^(]+""), """") "),"Trà Bánh [A2-205] 08:45 21/6 Kỹ năng quản trị ")</f>
        <v xml:space="preserve">Trà Bánh [A2-205] 08:45 21/6 Kỹ năng quản trị </v>
      </c>
      <c r="B50" s="2" t="s">
        <v>29</v>
      </c>
      <c r="C50" s="3" t="s">
        <v>100</v>
      </c>
      <c r="D50" s="4" t="s">
        <v>41</v>
      </c>
      <c r="E50" s="4" t="s">
        <v>42</v>
      </c>
      <c r="F50" s="8" t="s">
        <v>101</v>
      </c>
      <c r="G50" s="9" t="s">
        <v>114</v>
      </c>
      <c r="H50" s="7"/>
    </row>
    <row r="51" spans="1:8" ht="33" x14ac:dyDescent="0.25">
      <c r="A51" s="1" t="str">
        <f ca="1">IFERROR(__xludf.DUMMYFUNCTION("IF(B116&lt;&gt;"""", ""Trà Bánh [""&amp; B116 &amp; ""] "" &amp;REGEXEXTRACT(E116, ""^\d{2}:\d{2}"")&amp; "" "" &amp;TEXT(C116,""d/m"")&amp; "" "" &amp; REGEXEXTRACT(F116,""^[^(]+""), """") "),"Trà Bánh [A2-206] 08:45 21/6 Kỹ năng quản trị ")</f>
        <v xml:space="preserve">Trà Bánh [A2-206] 08:45 21/6 Kỹ năng quản trị </v>
      </c>
      <c r="B51" s="2" t="s">
        <v>32</v>
      </c>
      <c r="C51" s="3" t="s">
        <v>100</v>
      </c>
      <c r="D51" s="4" t="s">
        <v>41</v>
      </c>
      <c r="E51" s="4" t="s">
        <v>42</v>
      </c>
      <c r="F51" s="8" t="s">
        <v>101</v>
      </c>
      <c r="G51" s="9" t="s">
        <v>115</v>
      </c>
      <c r="H51" s="7"/>
    </row>
    <row r="52" spans="1:8" ht="33" x14ac:dyDescent="0.25">
      <c r="A52" s="1" t="str">
        <f ca="1">IFERROR(__xludf.DUMMYFUNCTION("IF(B117&lt;&gt;"""", ""Trà Bánh [""&amp; B117 &amp; ""] "" &amp;REGEXEXTRACT(E117, ""^\d{2}:\d{2}"")&amp; "" "" &amp;TEXT(C117,""d/m"")&amp; "" "" &amp; REGEXEXTRACT(F117,""^[^(]+""), """") "),"Trà Bánh [A2-207] 08:45 21/6 Kỹ năng quản trị ")</f>
        <v xml:space="preserve">Trà Bánh [A2-207] 08:45 21/6 Kỹ năng quản trị </v>
      </c>
      <c r="B52" s="2" t="s">
        <v>65</v>
      </c>
      <c r="C52" s="3" t="s">
        <v>100</v>
      </c>
      <c r="D52" s="4" t="s">
        <v>41</v>
      </c>
      <c r="E52" s="4" t="s">
        <v>42</v>
      </c>
      <c r="F52" s="8" t="s">
        <v>101</v>
      </c>
      <c r="G52" s="9" t="s">
        <v>116</v>
      </c>
      <c r="H52" s="7"/>
    </row>
    <row r="53" spans="1:8" ht="33" x14ac:dyDescent="0.25">
      <c r="A53" s="1" t="str">
        <f ca="1">IFERROR(__xludf.DUMMYFUNCTION("IF(B119&lt;&gt;"""", ""Trà Bánh [""&amp; B119 &amp; ""] "" &amp;REGEXEXTRACT(E119, ""^\d{2}:\d{2}"")&amp; "" "" &amp;TEXT(C119,""d/m"")&amp; "" "" &amp; REGEXEXTRACT(F119,""^[^(]+""), """") "),"Trà Bánh [A2-110] 08:45 21/6 Nguyên lý kế toán ")</f>
        <v xml:space="preserve">Trà Bánh [A2-110] 08:45 21/6 Nguyên lý kế toán </v>
      </c>
      <c r="B53" s="2" t="s">
        <v>33</v>
      </c>
      <c r="C53" s="3" t="s">
        <v>100</v>
      </c>
      <c r="D53" s="4" t="s">
        <v>41</v>
      </c>
      <c r="E53" s="4" t="s">
        <v>42</v>
      </c>
      <c r="F53" s="8" t="s">
        <v>103</v>
      </c>
      <c r="G53" s="9" t="s">
        <v>117</v>
      </c>
      <c r="H53" s="7"/>
    </row>
    <row r="54" spans="1:8" ht="33" x14ac:dyDescent="0.25">
      <c r="A54" s="1" t="str">
        <f ca="1">IFERROR(__xludf.DUMMYFUNCTION("IF(B120&lt;&gt;"""", ""Trà Bánh [""&amp; B120 &amp; ""] "" &amp;REGEXEXTRACT(E120, ""^\d{2}:\d{2}"")&amp; "" "" &amp;TEXT(C120,""d/m"")&amp; "" "" &amp; REGEXEXTRACT(F120,""^[^(]+""), """") "),"Trà Bánh [A2-201] 08:45 21/6 Nguyên lý kế toán ")</f>
        <v xml:space="preserve">Trà Bánh [A2-201] 08:45 21/6 Nguyên lý kế toán </v>
      </c>
      <c r="B54" s="2" t="s">
        <v>18</v>
      </c>
      <c r="C54" s="3" t="s">
        <v>100</v>
      </c>
      <c r="D54" s="4" t="s">
        <v>41</v>
      </c>
      <c r="E54" s="4" t="s">
        <v>42</v>
      </c>
      <c r="F54" s="8" t="s">
        <v>103</v>
      </c>
      <c r="G54" s="9" t="s">
        <v>118</v>
      </c>
      <c r="H54" s="7"/>
    </row>
    <row r="55" spans="1:8" ht="33" x14ac:dyDescent="0.25">
      <c r="A55" s="1" t="str">
        <f ca="1">IFERROR(__xludf.DUMMYFUNCTION("IF(B123&lt;&gt;"""", ""Trà Bánh [""&amp; B123 &amp; ""] "" &amp;REGEXEXTRACT(E123, ""^\d{2}:\d{2}"")&amp; "" "" &amp;TEXT(C123,""d/m"")&amp; "" "" &amp; REGEXEXTRACT(F123,""^[^(]+""), """") "),"Trà Bánh [A2-102] 08:45 21/6 Tài chính doanh nghiệp ")</f>
        <v xml:space="preserve">Trà Bánh [A2-102] 08:45 21/6 Tài chính doanh nghiệp </v>
      </c>
      <c r="B55" s="2" t="s">
        <v>25</v>
      </c>
      <c r="C55" s="3" t="s">
        <v>100</v>
      </c>
      <c r="D55" s="4" t="s">
        <v>41</v>
      </c>
      <c r="E55" s="4" t="s">
        <v>42</v>
      </c>
      <c r="F55" s="8" t="s">
        <v>107</v>
      </c>
      <c r="G55" s="9" t="s">
        <v>119</v>
      </c>
      <c r="H55" s="7"/>
    </row>
    <row r="56" spans="1:8" ht="33" x14ac:dyDescent="0.25">
      <c r="A56" s="1" t="str">
        <f ca="1">IFERROR(__xludf.DUMMYFUNCTION("IF(B125&lt;&gt;"""", ""Trà Bánh [""&amp; B125 &amp; ""] "" &amp;REGEXEXTRACT(E125, ""^\d{2}:\d{2}"")&amp; "" "" &amp;TEXT(C125,""d/m"")&amp; "" "" &amp; REGEXEXTRACT(F125,""^[^(]+""), """") "),"Trà Bánh [A2-208] 08:45 21/6 Triết học Mác - Lênin ")</f>
        <v xml:space="preserve">Trà Bánh [A2-208] 08:45 21/6 Triết học Mác - Lênin </v>
      </c>
      <c r="B56" s="2" t="s">
        <v>120</v>
      </c>
      <c r="C56" s="3" t="s">
        <v>100</v>
      </c>
      <c r="D56" s="4" t="s">
        <v>41</v>
      </c>
      <c r="E56" s="4" t="s">
        <v>42</v>
      </c>
      <c r="F56" s="8" t="s">
        <v>108</v>
      </c>
      <c r="G56" s="9" t="s">
        <v>121</v>
      </c>
      <c r="H56" s="7"/>
    </row>
    <row r="57" spans="1:8" ht="33" x14ac:dyDescent="0.25">
      <c r="A57" s="1" t="str">
        <f ca="1">IFERROR(__xludf.DUMMYFUNCTION("IF(B126&lt;&gt;"""", ""Trà Bánh [""&amp; B126 &amp; ""] "" &amp;REGEXEXTRACT(E126, ""^\d{2}:\d{2}"")&amp; "" "" &amp;TEXT(C126,""d/m"")&amp; "" "" &amp; REGEXEXTRACT(F126,""^[^(]+""), """") "),"Trà Bánh [A2-210] 08:45 21/6 Triết học Mác - Lênin ")</f>
        <v xml:space="preserve">Trà Bánh [A2-210] 08:45 21/6 Triết học Mác - Lênin </v>
      </c>
      <c r="B57" s="2" t="s">
        <v>47</v>
      </c>
      <c r="C57" s="3" t="s">
        <v>100</v>
      </c>
      <c r="D57" s="4" t="s">
        <v>41</v>
      </c>
      <c r="E57" s="4" t="s">
        <v>42</v>
      </c>
      <c r="F57" s="8" t="s">
        <v>108</v>
      </c>
      <c r="G57" s="9" t="s">
        <v>122</v>
      </c>
      <c r="H57" s="7"/>
    </row>
    <row r="58" spans="1:8" ht="33" x14ac:dyDescent="0.25">
      <c r="A58" s="1" t="str">
        <f ca="1">IFERROR(__xludf.DUMMYFUNCTION("IF(B132&lt;&gt;"""", ""Trà Bánh [""&amp; B132 &amp; ""] "" &amp;REGEXEXTRACT(E132, ""^\d{2}:\d{2}"")&amp; "" "" &amp;TEXT(C132,""d/m"")&amp; "" "" &amp; REGEXEXTRACT(F132,""^[^(]+""), """") "),"Trà Bánh [A2-207] 10:30 21/6 Kỹ năng quản trị ")</f>
        <v xml:space="preserve">Trà Bánh [A2-207] 10:30 21/6 Kỹ năng quản trị </v>
      </c>
      <c r="B58" s="2" t="s">
        <v>65</v>
      </c>
      <c r="C58" s="3" t="s">
        <v>100</v>
      </c>
      <c r="D58" s="4" t="s">
        <v>52</v>
      </c>
      <c r="E58" s="4" t="s">
        <v>53</v>
      </c>
      <c r="F58" s="8" t="s">
        <v>101</v>
      </c>
      <c r="G58" s="9" t="s">
        <v>123</v>
      </c>
      <c r="H58" s="7"/>
    </row>
    <row r="59" spans="1:8" ht="33" x14ac:dyDescent="0.25">
      <c r="A59" s="1" t="str">
        <f ca="1">IFERROR(__xludf.DUMMYFUNCTION("IF(B133&lt;&gt;"""", ""Trà Bánh [""&amp; B133 &amp; ""] "" &amp;REGEXEXTRACT(E133, ""^\d{2}:\d{2}"")&amp; "" "" &amp;TEXT(C133,""d/m"")&amp; "" "" &amp; REGEXEXTRACT(F133,""^[^(]+""), """") "),"Trà Bánh [A2-208] 10:30 21/6 Kỹ năng quản trị ")</f>
        <v xml:space="preserve">Trà Bánh [A2-208] 10:30 21/6 Kỹ năng quản trị </v>
      </c>
      <c r="B59" s="2" t="s">
        <v>120</v>
      </c>
      <c r="C59" s="3" t="s">
        <v>100</v>
      </c>
      <c r="D59" s="4" t="s">
        <v>52</v>
      </c>
      <c r="E59" s="4" t="s">
        <v>53</v>
      </c>
      <c r="F59" s="8" t="s">
        <v>101</v>
      </c>
      <c r="G59" s="9" t="s">
        <v>124</v>
      </c>
      <c r="H59" s="7"/>
    </row>
    <row r="60" spans="1:8" ht="33" x14ac:dyDescent="0.25">
      <c r="A60" s="1" t="str">
        <f ca="1">IFERROR(__xludf.DUMMYFUNCTION("IF(B134&lt;&gt;"""", ""Trà Bánh [""&amp; B134 &amp; ""] "" &amp;REGEXEXTRACT(E134, ""^\d{2}:\d{2}"")&amp; "" "" &amp;TEXT(C134,""d/m"")&amp; "" "" &amp; REGEXEXTRACT(F134,""^[^(]+""), """") "),"Trà Bánh [A2-210] 10:30 21/6 Kỹ năng quản trị ")</f>
        <v xml:space="preserve">Trà Bánh [A2-210] 10:30 21/6 Kỹ năng quản trị </v>
      </c>
      <c r="B60" s="2" t="s">
        <v>47</v>
      </c>
      <c r="C60" s="3" t="s">
        <v>100</v>
      </c>
      <c r="D60" s="4" t="s">
        <v>52</v>
      </c>
      <c r="E60" s="4" t="s">
        <v>53</v>
      </c>
      <c r="F60" s="8" t="s">
        <v>101</v>
      </c>
      <c r="G60" s="9" t="s">
        <v>125</v>
      </c>
      <c r="H60" s="7"/>
    </row>
    <row r="61" spans="1:8" ht="33" x14ac:dyDescent="0.25">
      <c r="A61" s="1" t="str">
        <f ca="1">IFERROR(__xludf.DUMMYFUNCTION("IF(B135&lt;&gt;"""", ""Trà Bánh [""&amp; B135 &amp; ""] "" &amp;REGEXEXTRACT(E135, ""^\d{2}:\d{2}"")&amp; "" "" &amp;TEXT(C135,""d/m"")&amp; "" "" &amp; REGEXEXTRACT(F135,""^[^(]+""), """") "),"Trà Bánh [A2-204] 10:30 21/6 Nguyên lý kế toán ")</f>
        <v xml:space="preserve">Trà Bánh [A2-204] 10:30 21/6 Nguyên lý kế toán </v>
      </c>
      <c r="B61" s="2" t="s">
        <v>23</v>
      </c>
      <c r="C61" s="3" t="s">
        <v>100</v>
      </c>
      <c r="D61" s="4" t="s">
        <v>52</v>
      </c>
      <c r="E61" s="4" t="s">
        <v>53</v>
      </c>
      <c r="F61" s="8" t="s">
        <v>103</v>
      </c>
      <c r="G61" s="9" t="s">
        <v>126</v>
      </c>
      <c r="H61" s="7"/>
    </row>
    <row r="62" spans="1:8" ht="33" x14ac:dyDescent="0.25">
      <c r="A62" s="1" t="str">
        <f ca="1">IFERROR(__xludf.DUMMYFUNCTION("IF(B136&lt;&gt;"""", ""Trà Bánh [""&amp; B136 &amp; ""] "" &amp;REGEXEXTRACT(E136, ""^\d{2}:\d{2}"")&amp; "" "" &amp;TEXT(C136,""d/m"")&amp; "" "" &amp; REGEXEXTRACT(F136,""^[^(]+""), """") "),"Trà Bánh [A2-205] 10:30 21/6 Nguyên lý kế toán ")</f>
        <v xml:space="preserve">Trà Bánh [A2-205] 10:30 21/6 Nguyên lý kế toán </v>
      </c>
      <c r="B62" s="2" t="s">
        <v>29</v>
      </c>
      <c r="C62" s="3" t="s">
        <v>100</v>
      </c>
      <c r="D62" s="4" t="s">
        <v>52</v>
      </c>
      <c r="E62" s="4" t="s">
        <v>53</v>
      </c>
      <c r="F62" s="8" t="s">
        <v>103</v>
      </c>
      <c r="G62" s="9" t="s">
        <v>127</v>
      </c>
      <c r="H62" s="7"/>
    </row>
    <row r="63" spans="1:8" ht="33" x14ac:dyDescent="0.25">
      <c r="A63" s="1" t="str">
        <f ca="1">IFERROR(__xludf.DUMMYFUNCTION("IF(B137&lt;&gt;"""", ""Trà Bánh [""&amp; B137 &amp; ""] "" &amp;REGEXEXTRACT(E137, ""^\d{2}:\d{2}"")&amp; "" "" &amp;TEXT(C137,""d/m"")&amp; "" "" &amp; REGEXEXTRACT(F137,""^[^(]+""), """") "),"Trà Bánh [A2-206] 10:30 21/6 Nguyên lý kế toán ")</f>
        <v xml:space="preserve">Trà Bánh [A2-206] 10:30 21/6 Nguyên lý kế toán </v>
      </c>
      <c r="B63" s="2" t="s">
        <v>32</v>
      </c>
      <c r="C63" s="3" t="s">
        <v>100</v>
      </c>
      <c r="D63" s="4" t="s">
        <v>52</v>
      </c>
      <c r="E63" s="4" t="s">
        <v>53</v>
      </c>
      <c r="F63" s="8" t="s">
        <v>103</v>
      </c>
      <c r="G63" s="9" t="s">
        <v>128</v>
      </c>
      <c r="H63" s="7"/>
    </row>
    <row r="64" spans="1:8" ht="33" x14ac:dyDescent="0.25">
      <c r="A64" s="1" t="str">
        <f ca="1">IFERROR(__xludf.DUMMYFUNCTION("IF(B142&lt;&gt;"""", ""Trà Bánh [""&amp; B142 &amp; ""] "" &amp;REGEXEXTRACT(E142, ""^\d{2}:\d{2}"")&amp; "" "" &amp;TEXT(C142,""d/m"")&amp; "" "" &amp; REGEXEXTRACT(F142,""^[^(]+""), """") "),"Trà Bánh [A2-211] 10:30 21/6 Triết học Mác - Lênin ")</f>
        <v xml:space="preserve">Trà Bánh [A2-211] 10:30 21/6 Triết học Mác - Lênin </v>
      </c>
      <c r="B64" s="2" t="s">
        <v>129</v>
      </c>
      <c r="C64" s="3" t="s">
        <v>100</v>
      </c>
      <c r="D64" s="4" t="s">
        <v>52</v>
      </c>
      <c r="E64" s="4" t="s">
        <v>53</v>
      </c>
      <c r="F64" s="8" t="s">
        <v>108</v>
      </c>
      <c r="G64" s="9" t="s">
        <v>130</v>
      </c>
      <c r="H64" s="7"/>
    </row>
    <row r="65" spans="1:8" ht="33" x14ac:dyDescent="0.25">
      <c r="A65" s="1" t="str">
        <f ca="1">IFERROR(__xludf.DUMMYFUNCTION("IF(B143&lt;&gt;"""", ""Trà Bánh [""&amp; B143 &amp; ""] "" &amp;REGEXEXTRACT(E143, ""^\d{2}:\d{2}"")&amp; "" "" &amp;TEXT(C143,""d/m"")&amp; "" "" &amp; REGEXEXTRACT(F143,""^[^(]+""), """") "),"Trà Bánh [A2-212] 10:30 21/6 Triết học Mác - Lênin ")</f>
        <v xml:space="preserve">Trà Bánh [A2-212] 10:30 21/6 Triết học Mác - Lênin </v>
      </c>
      <c r="B65" s="2" t="s">
        <v>36</v>
      </c>
      <c r="C65" s="3" t="s">
        <v>100</v>
      </c>
      <c r="D65" s="4" t="s">
        <v>52</v>
      </c>
      <c r="E65" s="4" t="s">
        <v>53</v>
      </c>
      <c r="F65" s="8" t="s">
        <v>108</v>
      </c>
      <c r="G65" s="9" t="s">
        <v>131</v>
      </c>
      <c r="H65" s="7"/>
    </row>
    <row r="66" spans="1:8" ht="33" x14ac:dyDescent="0.25">
      <c r="A66" s="1" t="str">
        <f ca="1">IFERROR(__xludf.DUMMYFUNCTION("IF(B144&lt;&gt;"""", ""Trà Bánh [""&amp; B144 &amp; ""] "" &amp;REGEXEXTRACT(E144, ""^\d{2}:\d{2}"")&amp; "" "" &amp;TEXT(C144,""d/m"")&amp; "" "" &amp; REGEXEXTRACT(F144,""^[^(]+""), """") "),"Trà Bánh [A2-301] 10:30 21/6 Triết học Mác - Lênin ")</f>
        <v xml:space="preserve">Trà Bánh [A2-301] 10:30 21/6 Triết học Mác - Lênin </v>
      </c>
      <c r="B66" s="2" t="s">
        <v>132</v>
      </c>
      <c r="C66" s="3" t="s">
        <v>100</v>
      </c>
      <c r="D66" s="4" t="s">
        <v>52</v>
      </c>
      <c r="E66" s="4" t="s">
        <v>53</v>
      </c>
      <c r="F66" s="8" t="s">
        <v>108</v>
      </c>
      <c r="G66" s="9" t="s">
        <v>133</v>
      </c>
      <c r="H66" s="7"/>
    </row>
    <row r="67" spans="1:8" ht="33" x14ac:dyDescent="0.25">
      <c r="A67" s="1" t="str">
        <f ca="1">IFERROR(__xludf.DUMMYFUNCTION("IF(B149&lt;&gt;"""", ""Trà Bánh [""&amp; B149 &amp; ""] "" &amp;REGEXEXTRACT(E149, ""^\d{2}:\d{2}"")&amp; "" "" &amp;TEXT(C149,""d/m"")&amp; "" "" &amp; REGEXEXTRACT(F149,""^[^(]+""), """") "),"Trà Bánh [A2-204] 13:00 21/6 Kinh tế vi mô 1 ")</f>
        <v xml:space="preserve">Trà Bánh [A2-204] 13:00 21/6 Kinh tế vi mô 1 </v>
      </c>
      <c r="B67" s="2" t="s">
        <v>23</v>
      </c>
      <c r="C67" s="3" t="s">
        <v>100</v>
      </c>
      <c r="D67" s="4" t="s">
        <v>62</v>
      </c>
      <c r="E67" s="4" t="s">
        <v>134</v>
      </c>
      <c r="F67" s="8" t="s">
        <v>135</v>
      </c>
      <c r="G67" s="9" t="s">
        <v>136</v>
      </c>
      <c r="H67" s="7"/>
    </row>
    <row r="68" spans="1:8" ht="33" x14ac:dyDescent="0.25">
      <c r="A68" s="1" t="str">
        <f ca="1">IFERROR(__xludf.DUMMYFUNCTION("IF(B150&lt;&gt;"""", ""Trà Bánh [""&amp; B150 &amp; ""] "" &amp;REGEXEXTRACT(E150, ""^\d{2}:\d{2}"")&amp; "" "" &amp;TEXT(C150,""d/m"")&amp; "" "" &amp; REGEXEXTRACT(F150,""^[^(]+""), """") "),"Trà Bánh [A2-205] 13:00 21/6 Kinh tế vi mô 1 ")</f>
        <v xml:space="preserve">Trà Bánh [A2-205] 13:00 21/6 Kinh tế vi mô 1 </v>
      </c>
      <c r="B68" s="2" t="s">
        <v>29</v>
      </c>
      <c r="C68" s="3" t="s">
        <v>100</v>
      </c>
      <c r="D68" s="4" t="s">
        <v>62</v>
      </c>
      <c r="E68" s="4" t="s">
        <v>134</v>
      </c>
      <c r="F68" s="8" t="s">
        <v>135</v>
      </c>
      <c r="G68" s="9" t="s">
        <v>137</v>
      </c>
      <c r="H68" s="7"/>
    </row>
    <row r="69" spans="1:8" ht="33" x14ac:dyDescent="0.25">
      <c r="A69" s="1" t="str">
        <f ca="1">IFERROR(__xludf.DUMMYFUNCTION("IF(B151&lt;&gt;"""", ""Trà Bánh [""&amp; B151 &amp; ""] "" &amp;REGEXEXTRACT(E151, ""^\d{2}:\d{2}"")&amp; "" "" &amp;TEXT(C151,""d/m"")&amp; "" "" &amp; REGEXEXTRACT(F151,""^[^(]+""), """") "),"Trà Bánh [A2-206] 13:00 21/6 Kinh tế vi mô 1 ")</f>
        <v xml:space="preserve">Trà Bánh [A2-206] 13:00 21/6 Kinh tế vi mô 1 </v>
      </c>
      <c r="B69" s="2" t="s">
        <v>32</v>
      </c>
      <c r="C69" s="3" t="s">
        <v>100</v>
      </c>
      <c r="D69" s="4" t="s">
        <v>62</v>
      </c>
      <c r="E69" s="4" t="s">
        <v>134</v>
      </c>
      <c r="F69" s="8" t="s">
        <v>135</v>
      </c>
      <c r="G69" s="9" t="s">
        <v>138</v>
      </c>
      <c r="H69" s="7"/>
    </row>
    <row r="70" spans="1:8" ht="33" x14ac:dyDescent="0.25">
      <c r="A70" s="1" t="str">
        <f ca="1">IFERROR(__xludf.DUMMYFUNCTION("IF(B152&lt;&gt;"""", ""Trà Bánh [""&amp; B152 &amp; ""] "" &amp;REGEXEXTRACT(E152, ""^\d{2}:\d{2}"")&amp; "" "" &amp;TEXT(C152,""d/m"")&amp; "" "" &amp; REGEXEXTRACT(F152,""^[^(]+""), """") "),"Trà Bánh [A2-207] 13:00 21/6 Kinh tế vĩ mô 1 ")</f>
        <v xml:space="preserve">Trà Bánh [A2-207] 13:00 21/6 Kinh tế vĩ mô 1 </v>
      </c>
      <c r="B70" s="2" t="s">
        <v>65</v>
      </c>
      <c r="C70" s="3" t="s">
        <v>100</v>
      </c>
      <c r="D70" s="4" t="s">
        <v>62</v>
      </c>
      <c r="E70" s="4" t="s">
        <v>134</v>
      </c>
      <c r="F70" s="8" t="s">
        <v>139</v>
      </c>
      <c r="G70" s="9" t="s">
        <v>140</v>
      </c>
      <c r="H70" s="7"/>
    </row>
    <row r="71" spans="1:8" ht="33" x14ac:dyDescent="0.25">
      <c r="A71" s="1" t="str">
        <f ca="1">IFERROR(__xludf.DUMMYFUNCTION("IF(B154&lt;&gt;"""", ""Trà Bánh [""&amp; B154 &amp; ""] "" &amp;REGEXEXTRACT(E154, ""^\d{2}:\d{2}"")&amp; "" "" &amp;TEXT(C154,""d/m"")&amp; "" "" &amp; REGEXEXTRACT(F154,""^[^(]+""), """") "),"Trà Bánh [A2-209] 13:00 21/6 Kinh tế vĩ mô 1 ")</f>
        <v xml:space="preserve">Trà Bánh [A2-209] 13:00 21/6 Kinh tế vĩ mô 1 </v>
      </c>
      <c r="B71" s="2" t="s">
        <v>35</v>
      </c>
      <c r="C71" s="3" t="s">
        <v>100</v>
      </c>
      <c r="D71" s="4" t="s">
        <v>62</v>
      </c>
      <c r="E71" s="4" t="s">
        <v>134</v>
      </c>
      <c r="F71" s="8" t="s">
        <v>139</v>
      </c>
      <c r="G71" s="9" t="s">
        <v>141</v>
      </c>
      <c r="H71" s="7"/>
    </row>
    <row r="72" spans="1:8" ht="33" x14ac:dyDescent="0.25">
      <c r="A72" s="1" t="str">
        <f ca="1">IFERROR(__xludf.DUMMYFUNCTION("IF(B155&lt;&gt;"""", ""Trà Bánh [""&amp; B155 &amp; ""] "" &amp;REGEXEXTRACT(E155, ""^\d{2}:\d{2}"")&amp; "" "" &amp;TEXT(C155,""d/m"")&amp; "" "" &amp; REGEXEXTRACT(F155,""^[^(]+""), """") "),"Trà Bánh [A2-210] 13:00 21/6 Kinh tế vĩ mô 1 ")</f>
        <v xml:space="preserve">Trà Bánh [A2-210] 13:00 21/6 Kinh tế vĩ mô 1 </v>
      </c>
      <c r="B72" s="2" t="s">
        <v>47</v>
      </c>
      <c r="C72" s="3" t="s">
        <v>100</v>
      </c>
      <c r="D72" s="4" t="s">
        <v>62</v>
      </c>
      <c r="E72" s="4" t="s">
        <v>134</v>
      </c>
      <c r="F72" s="8" t="s">
        <v>139</v>
      </c>
      <c r="G72" s="9" t="s">
        <v>142</v>
      </c>
      <c r="H72" s="7"/>
    </row>
    <row r="73" spans="1:8" ht="33" x14ac:dyDescent="0.25">
      <c r="A73" s="1" t="str">
        <f ca="1">IFERROR(__xludf.DUMMYFUNCTION("IF(B162&lt;&gt;"""", ""Trà Bánh [""&amp; B162 &amp; ""] "" &amp;REGEXEXTRACT(E162, ""^\d{2}:\d{2}"")&amp; "" "" &amp;TEXT(C162,""d/m"")&amp; "" "" &amp; REGEXEXTRACT(F162,""^[^(]+""), """") "),"Trà Bánh [A2-202] 14:45 21/6 Kinh tế vi mô 1 ")</f>
        <v xml:space="preserve">Trà Bánh [A2-202] 14:45 21/6 Kinh tế vi mô 1 </v>
      </c>
      <c r="B73" s="2" t="s">
        <v>19</v>
      </c>
      <c r="C73" s="3" t="s">
        <v>100</v>
      </c>
      <c r="D73" s="4" t="s">
        <v>79</v>
      </c>
      <c r="E73" s="4" t="s">
        <v>80</v>
      </c>
      <c r="F73" s="8" t="s">
        <v>135</v>
      </c>
      <c r="G73" s="9" t="s">
        <v>143</v>
      </c>
      <c r="H73" s="7"/>
    </row>
    <row r="74" spans="1:8" ht="33" x14ac:dyDescent="0.25">
      <c r="A74" s="1" t="str">
        <f ca="1">IFERROR(__xludf.DUMMYFUNCTION("IF(B163&lt;&gt;"""", ""Trà Bánh [""&amp; B163 &amp; ""] "" &amp;REGEXEXTRACT(E163, ""^\d{2}:\d{2}"")&amp; "" "" &amp;TEXT(C163,""d/m"")&amp; "" "" &amp; REGEXEXTRACT(F163,""^[^(]+""), """") "),"Trà Bánh [A2-203] 14:45 21/6 Kinh tế vi mô 1 ")</f>
        <v xml:space="preserve">Trà Bánh [A2-203] 14:45 21/6 Kinh tế vi mô 1 </v>
      </c>
      <c r="B74" s="2" t="s">
        <v>21</v>
      </c>
      <c r="C74" s="3" t="s">
        <v>100</v>
      </c>
      <c r="D74" s="4" t="s">
        <v>79</v>
      </c>
      <c r="E74" s="4" t="s">
        <v>80</v>
      </c>
      <c r="F74" s="8" t="s">
        <v>135</v>
      </c>
      <c r="G74" s="9" t="s">
        <v>144</v>
      </c>
      <c r="H74" s="7"/>
    </row>
    <row r="75" spans="1:8" ht="33" x14ac:dyDescent="0.25">
      <c r="A75" s="1" t="str">
        <f ca="1">IFERROR(__xludf.DUMMYFUNCTION("IF(B167&lt;&gt;"""", ""Trà Bánh [""&amp; B167 &amp; ""] "" &amp;REGEXEXTRACT(E167, ""^\d{2}:\d{2}"")&amp; "" "" &amp;TEXT(C167,""d/m"")&amp; "" "" &amp; REGEXEXTRACT(F167,""^[^(]+""), """") "),"Trà Bánh [A2-207] 14:45 21/6 Kinh tế vĩ mô 1 ")</f>
        <v xml:space="preserve">Trà Bánh [A2-207] 14:45 21/6 Kinh tế vĩ mô 1 </v>
      </c>
      <c r="B75" s="2" t="s">
        <v>65</v>
      </c>
      <c r="C75" s="3" t="s">
        <v>100</v>
      </c>
      <c r="D75" s="4" t="s">
        <v>79</v>
      </c>
      <c r="E75" s="4" t="s">
        <v>80</v>
      </c>
      <c r="F75" s="8" t="s">
        <v>139</v>
      </c>
      <c r="G75" s="9" t="s">
        <v>145</v>
      </c>
      <c r="H75" s="7"/>
    </row>
    <row r="76" spans="1:8" ht="33" x14ac:dyDescent="0.25">
      <c r="A76" s="1" t="str">
        <f ca="1">IFERROR(__xludf.DUMMYFUNCTION("IF(B168&lt;&gt;"""", ""Trà Bánh [""&amp; B168 &amp; ""] "" &amp;REGEXEXTRACT(E168, ""^\d{2}:\d{2}"")&amp; "" "" &amp;TEXT(C168,""d/m"")&amp; "" "" &amp; REGEXEXTRACT(F168,""^[^(]+""), """") "),"Trà Bánh [A2-208] 14:45 21/6 Kinh tế vĩ mô 1 ")</f>
        <v xml:space="preserve">Trà Bánh [A2-208] 14:45 21/6 Kinh tế vĩ mô 1 </v>
      </c>
      <c r="B76" s="2" t="s">
        <v>120</v>
      </c>
      <c r="C76" s="3" t="s">
        <v>100</v>
      </c>
      <c r="D76" s="4" t="s">
        <v>79</v>
      </c>
      <c r="E76" s="4" t="s">
        <v>80</v>
      </c>
      <c r="F76" s="8" t="s">
        <v>139</v>
      </c>
      <c r="G76" s="9" t="s">
        <v>146</v>
      </c>
      <c r="H76" s="7"/>
    </row>
    <row r="77" spans="1:8" ht="33" x14ac:dyDescent="0.25">
      <c r="A77" s="1" t="str">
        <f ca="1">IFERROR(__xludf.DUMMYFUNCTION("IF(B177&lt;&gt;"""", ""Trà Bánh [""&amp; B177 &amp; ""] "" &amp;REGEXEXTRACT(E177, ""^\d{2}:\d{2}"")&amp; "" "" &amp;TEXT(C177,""d/m"")&amp; "" "" &amp; REGEXEXTRACT(F177,""^[^(]+""), """") "),"Trà Bánh [A2-204] 16:30 21/6 Kinh tế vi mô 1 ")</f>
        <v xml:space="preserve">Trà Bánh [A2-204] 16:30 21/6 Kinh tế vi mô 1 </v>
      </c>
      <c r="B77" s="2" t="s">
        <v>23</v>
      </c>
      <c r="C77" s="3" t="s">
        <v>100</v>
      </c>
      <c r="D77" s="4" t="s">
        <v>90</v>
      </c>
      <c r="E77" s="4" t="s">
        <v>147</v>
      </c>
      <c r="F77" s="8" t="s">
        <v>135</v>
      </c>
      <c r="G77" s="9" t="s">
        <v>148</v>
      </c>
      <c r="H77" s="7"/>
    </row>
    <row r="78" spans="1:8" ht="33" x14ac:dyDescent="0.25">
      <c r="A78" s="1" t="str">
        <f ca="1">IFERROR(__xludf.DUMMYFUNCTION("IF(B179&lt;&gt;"""", ""Trà Bánh [""&amp; B179 &amp; ""] "" &amp;REGEXEXTRACT(E179, ""^\d{2}:\d{2}"")&amp; "" "" &amp;TEXT(C179,""d/m"")&amp; "" "" &amp; REGEXEXTRACT(F179,""^[^(]+""), """") "),"Trà Bánh [A2-206] 16:30 21/6 Kinh tế vĩ mô 1 ")</f>
        <v xml:space="preserve">Trà Bánh [A2-206] 16:30 21/6 Kinh tế vĩ mô 1 </v>
      </c>
      <c r="B78" s="2" t="s">
        <v>32</v>
      </c>
      <c r="C78" s="3" t="s">
        <v>100</v>
      </c>
      <c r="D78" s="4" t="s">
        <v>90</v>
      </c>
      <c r="E78" s="4" t="s">
        <v>147</v>
      </c>
      <c r="F78" s="8" t="s">
        <v>139</v>
      </c>
      <c r="G78" s="9" t="s">
        <v>149</v>
      </c>
      <c r="H78" s="7"/>
    </row>
    <row r="79" spans="1:8" ht="33" x14ac:dyDescent="0.25">
      <c r="A79" s="1" t="str">
        <f ca="1">IFERROR(__xludf.DUMMYFUNCTION("IF(B180&lt;&gt;"""", ""Trà Bánh [""&amp; B180 &amp; ""] "" &amp;REGEXEXTRACT(E180, ""^\d{2}:\d{2}"")&amp; "" "" &amp;TEXT(C180,""d/m"")&amp; "" "" &amp; REGEXEXTRACT(F180,""^[^(]+""), """") "),"Trà Bánh [A2-207] 16:30 21/6 Kinh tế vĩ mô 1 ")</f>
        <v xml:space="preserve">Trà Bánh [A2-207] 16:30 21/6 Kinh tế vĩ mô 1 </v>
      </c>
      <c r="B79" s="2" t="s">
        <v>65</v>
      </c>
      <c r="C79" s="3" t="s">
        <v>100</v>
      </c>
      <c r="D79" s="4" t="s">
        <v>90</v>
      </c>
      <c r="E79" s="4" t="s">
        <v>147</v>
      </c>
      <c r="F79" s="8" t="s">
        <v>139</v>
      </c>
      <c r="G79" s="9" t="s">
        <v>150</v>
      </c>
      <c r="H79" s="7"/>
    </row>
    <row r="80" spans="1:8" ht="33" x14ac:dyDescent="0.25">
      <c r="A80" s="1" t="str">
        <f ca="1">IFERROR(__xludf.DUMMYFUNCTION("IF(B181&lt;&gt;"""", ""Trà Bánh [""&amp; B181 &amp; ""] "" &amp;REGEXEXTRACT(E181, ""^\d{2}:\d{2}"")&amp; "" "" &amp;TEXT(C181,""d/m"")&amp; "" "" &amp; REGEXEXTRACT(F181,""^[^(]+""), """") "),"Trà Bánh [A2-208] 16:30 21/6 Kinh tế vĩ mô 1 ")</f>
        <v xml:space="preserve">Trà Bánh [A2-208] 16:30 21/6 Kinh tế vĩ mô 1 </v>
      </c>
      <c r="B80" s="2" t="s">
        <v>120</v>
      </c>
      <c r="C80" s="3" t="s">
        <v>100</v>
      </c>
      <c r="D80" s="4" t="s">
        <v>90</v>
      </c>
      <c r="E80" s="4" t="s">
        <v>147</v>
      </c>
      <c r="F80" s="8" t="s">
        <v>139</v>
      </c>
      <c r="G80" s="9" t="s">
        <v>151</v>
      </c>
      <c r="H80" s="7"/>
    </row>
    <row r="81" spans="1:8" ht="33" x14ac:dyDescent="0.25">
      <c r="A81" s="1" t="str">
        <f ca="1">IFERROR(__xludf.DUMMYFUNCTION("IF(B182&lt;&gt;"""", ""Trà Bánh [""&amp; B182 &amp; ""] "" &amp;REGEXEXTRACT(E182, ""^\d{2}:\d{2}"")&amp; "" "" &amp;TEXT(C182,""d/m"")&amp; "" "" &amp; REGEXEXTRACT(F182,""^[^(]+""), """") "),"Trà Bánh [A2-209] 16:30 21/6 Kinh tế vĩ mô 1 ")</f>
        <v xml:space="preserve">Trà Bánh [A2-209] 16:30 21/6 Kinh tế vĩ mô 1 </v>
      </c>
      <c r="B81" s="2" t="s">
        <v>35</v>
      </c>
      <c r="C81" s="3" t="s">
        <v>100</v>
      </c>
      <c r="D81" s="4" t="s">
        <v>90</v>
      </c>
      <c r="E81" s="4" t="s">
        <v>147</v>
      </c>
      <c r="F81" s="8" t="s">
        <v>139</v>
      </c>
      <c r="G81" s="9" t="s">
        <v>152</v>
      </c>
      <c r="H81" s="7"/>
    </row>
    <row r="82" spans="1:8" ht="33" x14ac:dyDescent="0.25">
      <c r="A82" s="1" t="str">
        <f ca="1">IFERROR(__xludf.DUMMYFUNCTION("IF(B183&lt;&gt;"""", ""Trà Bánh [""&amp; B183 &amp; ""] "" &amp;REGEXEXTRACT(E183, ""^\d{2}:\d{2}"")&amp; "" "" &amp;TEXT(C183,""d/m"")&amp; "" "" &amp; REGEXEXTRACT(F183,""^[^(]+""), """") "),"Trà Bánh [A2-105] 16:30 21/6 Nguyên lý bảo hiểm ")</f>
        <v xml:space="preserve">Trà Bánh [A2-105] 16:30 21/6 Nguyên lý bảo hiểm </v>
      </c>
      <c r="B82" s="2" t="s">
        <v>48</v>
      </c>
      <c r="C82" s="3" t="s">
        <v>100</v>
      </c>
      <c r="D82" s="4" t="s">
        <v>90</v>
      </c>
      <c r="E82" s="4" t="s">
        <v>147</v>
      </c>
      <c r="F82" s="8" t="s">
        <v>153</v>
      </c>
      <c r="G82" s="9" t="s">
        <v>154</v>
      </c>
      <c r="H82" s="7"/>
    </row>
  </sheetData>
  <autoFilter ref="B1:H82" xr:uid="{00000000-0009-0000-0000-00000E000000}"/>
  <conditionalFormatting sqref="G1:G82">
    <cfRule type="notContainsBlanks" dxfId="3" priority="2">
      <formula>LEN(TRIM(G1))&gt;0</formula>
    </cfRule>
  </conditionalFormatting>
  <conditionalFormatting sqref="H1:H82">
    <cfRule type="cellIs" dxfId="2" priority="3" operator="greaterThan">
      <formula>10</formula>
    </cfRule>
    <cfRule type="expression" dxfId="1" priority="4">
      <formula>AND(H1&lt;5, H1&gt;0)</formula>
    </cfRule>
    <cfRule type="expression" dxfId="0" priority="5">
      <formula>AND(H1&gt;4, H1&lt;10)</formula>
    </cfRule>
  </conditionalFormatting>
  <hyperlinks>
    <hyperlink ref="G3" r:id="rId1" xr:uid="{1C7D9B24-794A-4E2B-9CBC-237356BB9B94}"/>
    <hyperlink ref="G4" r:id="rId2" xr:uid="{E714697A-6550-4EAF-B58D-D02C18670B98}"/>
    <hyperlink ref="G5" r:id="rId3" xr:uid="{DA09CDB6-6574-457D-8718-195E25CD4D32}"/>
    <hyperlink ref="G6" r:id="rId4" xr:uid="{D1593B32-EFB3-4455-8A34-5670B49056A8}"/>
    <hyperlink ref="G7" r:id="rId5" xr:uid="{2E02DF0C-6701-4F74-9E9B-16B9FD67092C}"/>
    <hyperlink ref="G8" r:id="rId6" xr:uid="{A7AB6F78-7C40-4488-8719-A078088D176F}"/>
    <hyperlink ref="G9" r:id="rId7" xr:uid="{9B475688-25F7-4210-9028-7F8D04B99EE4}"/>
    <hyperlink ref="G10" r:id="rId8" xr:uid="{84B92A6B-EE9D-4167-9F16-92C261FCE98E}"/>
    <hyperlink ref="G11" r:id="rId9" xr:uid="{FF863AB0-CE7F-41A7-B046-3352CAD6E4D4}"/>
    <hyperlink ref="G12" r:id="rId10" xr:uid="{44007C21-5350-4024-B885-CDACE6006EBC}"/>
    <hyperlink ref="G13" r:id="rId11" xr:uid="{05D0EF3D-2D2A-48E0-AEEC-2D899BDAA43E}"/>
    <hyperlink ref="G14" r:id="rId12" xr:uid="{847B0A28-D86E-4A0D-9638-44246F771E32}"/>
    <hyperlink ref="G15" r:id="rId13" xr:uid="{686E6F24-D8A9-4B2E-8041-43AD52287A22}"/>
    <hyperlink ref="G16" r:id="rId14" xr:uid="{ABC264F4-B5E0-47E1-AE6B-F64E75ED4775}"/>
    <hyperlink ref="G17" r:id="rId15" xr:uid="{9B42808F-C27E-4DAD-8596-3038B285F249}"/>
    <hyperlink ref="G18" r:id="rId16" xr:uid="{15BFC50E-E274-4236-A0BA-2AA4873939E4}"/>
    <hyperlink ref="G19" r:id="rId17" xr:uid="{DE9C932C-78CE-40F2-94C8-009B66C40BBE}"/>
    <hyperlink ref="G20" r:id="rId18" xr:uid="{D8645531-15C1-4E70-91D7-0911E9F3409A}"/>
    <hyperlink ref="G21" r:id="rId19" xr:uid="{D639595D-E2F8-4BF5-9DA7-B4609ADCC82C}"/>
    <hyperlink ref="G22" r:id="rId20" xr:uid="{64109426-69AF-40E7-A63D-616960E85672}"/>
    <hyperlink ref="G23" r:id="rId21" xr:uid="{BD3DC91C-5BED-445C-AF02-106BC0D9A1C8}"/>
    <hyperlink ref="G24" r:id="rId22" xr:uid="{12555585-4B33-4EDF-919D-D6CDF6B02C7D}"/>
    <hyperlink ref="G25" r:id="rId23" xr:uid="{87392495-FA9E-46F6-BD5B-935F8EC8125A}"/>
    <hyperlink ref="G26" r:id="rId24" xr:uid="{0AD409AC-BA59-4FA8-B4FE-182B066F6C97}"/>
    <hyperlink ref="G27" r:id="rId25" xr:uid="{E5F6A089-A5AC-41A4-83AF-5CC4CF6A5E45}"/>
    <hyperlink ref="G28" r:id="rId26" xr:uid="{2E30D1F9-5B81-4FEA-B4E0-4F0A029DD985}"/>
    <hyperlink ref="G29" r:id="rId27" xr:uid="{284F08D8-D65B-4FD2-99F9-AB87FB23A075}"/>
    <hyperlink ref="G30" r:id="rId28" xr:uid="{8B331C6D-F21D-4CCB-B393-D4801EEC40CE}"/>
    <hyperlink ref="G31" r:id="rId29" xr:uid="{F72003E0-8C17-4ADF-A899-18D86EDFFED6}"/>
    <hyperlink ref="G32" r:id="rId30" xr:uid="{4BFBEEB3-5531-4283-B93D-630A6F4ADDDA}"/>
    <hyperlink ref="G33" r:id="rId31" xr:uid="{6D830264-F621-445B-815C-2A16B6864D09}"/>
    <hyperlink ref="G34" r:id="rId32" xr:uid="{6A58411B-8F89-4A47-92B9-5B4375BAA695}"/>
    <hyperlink ref="G35" r:id="rId33" xr:uid="{6EEEBAC2-5C41-4C7B-B43F-B842F380569A}"/>
    <hyperlink ref="G36" r:id="rId34" xr:uid="{6F9EC594-B5A1-4630-B87B-BE28A0B49754}"/>
    <hyperlink ref="G37" r:id="rId35" xr:uid="{F03AB795-F5CD-46D6-9D11-E540613C6619}"/>
    <hyperlink ref="G38" r:id="rId36" xr:uid="{7E3F619E-3575-4CDD-8CA0-0FACC8B2D022}"/>
    <hyperlink ref="G39" r:id="rId37" xr:uid="{4F57B8B7-3B2A-4DB9-8093-36D51841CBAF}"/>
    <hyperlink ref="G40" r:id="rId38" xr:uid="{8DD4187A-AEB9-4F50-91BF-25CF7843B80E}"/>
    <hyperlink ref="G41" r:id="rId39" xr:uid="{9486D045-9056-41FA-9AF4-99D4831A15F6}"/>
    <hyperlink ref="G42" r:id="rId40" xr:uid="{B37C42CB-AF28-4EFA-AA40-01A9ABCA0AA0}"/>
    <hyperlink ref="G43" r:id="rId41" xr:uid="{8499A19C-0D37-4504-811D-489C71DDA4F5}"/>
    <hyperlink ref="G44" r:id="rId42" xr:uid="{AFE490E8-4E1A-48B2-96CF-9E5356C6FBA9}"/>
    <hyperlink ref="G45" r:id="rId43" xr:uid="{7CA12E1F-608E-484F-9A18-A4DCC6404688}"/>
    <hyperlink ref="G46" r:id="rId44" xr:uid="{D794EA91-D7FF-486A-9A9E-AA752012D0C2}"/>
    <hyperlink ref="G47" r:id="rId45" xr:uid="{8E605653-C10D-472A-B49C-B295218986AA}"/>
    <hyperlink ref="G48" r:id="rId46" xr:uid="{E883E08E-B572-4A60-8708-A9564CD4CD39}"/>
    <hyperlink ref="G49" r:id="rId47" xr:uid="{5E0AF28C-BC0D-4ABC-A70E-647B431FC391}"/>
    <hyperlink ref="G50" r:id="rId48" xr:uid="{5674D6E0-DD4B-49E8-BA2A-9D729D5D0C23}"/>
    <hyperlink ref="G51" r:id="rId49" xr:uid="{143B8D05-8FF1-4742-98A1-3436E55E9BE9}"/>
    <hyperlink ref="G52" r:id="rId50" xr:uid="{6A05D5E5-735C-4378-BC50-95976691B87A}"/>
    <hyperlink ref="G53" r:id="rId51" xr:uid="{EE08B33B-52F4-40FB-A1A9-12055F7F05BB}"/>
    <hyperlink ref="G54" r:id="rId52" xr:uid="{4B34CABF-3E9E-4E6B-8DEC-9B076AA2804F}"/>
    <hyperlink ref="G55" r:id="rId53" xr:uid="{62190436-42AB-4CC1-AE69-E3F40A09CCD6}"/>
    <hyperlink ref="G56" r:id="rId54" xr:uid="{3D177AD7-13F7-46E2-AD88-1FF1462641F1}"/>
    <hyperlink ref="G57" r:id="rId55" xr:uid="{98EE9F4F-19AF-4852-B5CC-AD77B7D6C5DB}"/>
    <hyperlink ref="G58" r:id="rId56" xr:uid="{260605F1-A76A-4FA7-8E9F-701700532C75}"/>
    <hyperlink ref="G59" r:id="rId57" xr:uid="{D6623258-0F58-44A9-9B7A-78324B747927}"/>
    <hyperlink ref="G60" r:id="rId58" xr:uid="{CC003BFB-D27F-4CD9-B0C2-775395D9FD41}"/>
    <hyperlink ref="G61" r:id="rId59" xr:uid="{70B11CF4-9ACC-4FAF-9DF9-B4D6CDDAE52F}"/>
    <hyperlink ref="G62" r:id="rId60" xr:uid="{8B1AC1EC-3845-455E-9D32-24CF83CB9B5A}"/>
    <hyperlink ref="G63" r:id="rId61" xr:uid="{F8732183-5786-4421-808E-ADF9E918F455}"/>
    <hyperlink ref="G64" r:id="rId62" xr:uid="{90ABA36B-AEC7-432B-B5BF-AF3974287A93}"/>
    <hyperlink ref="G65" r:id="rId63" xr:uid="{DF7FC75A-42D5-457D-9044-4498A57835A3}"/>
    <hyperlink ref="G66" r:id="rId64" xr:uid="{66AEF132-57E4-42E9-B4B5-B1D87D83605F}"/>
    <hyperlink ref="G67" r:id="rId65" xr:uid="{6C470B14-9223-4079-A64D-D550F0070220}"/>
    <hyperlink ref="G68" r:id="rId66" xr:uid="{1ACCFB01-F026-4CCE-B1D8-484235457FB5}"/>
    <hyperlink ref="G69" r:id="rId67" xr:uid="{DC872F07-ACBE-4172-82AC-190845460359}"/>
    <hyperlink ref="G70" r:id="rId68" xr:uid="{91075650-97F4-422A-8250-DE01F75D4163}"/>
    <hyperlink ref="G71" r:id="rId69" xr:uid="{75C0408F-B996-4AB6-BAD5-36A5E0675276}"/>
    <hyperlink ref="G72" r:id="rId70" xr:uid="{A36FC314-B339-46E2-86C8-C8970AF10846}"/>
    <hyperlink ref="G73" r:id="rId71" xr:uid="{3FDD7A5A-85AC-4A4C-AB19-D0ADD9D9BE59}"/>
    <hyperlink ref="G74" r:id="rId72" xr:uid="{8FB2C92F-742A-4C7D-B174-2567514AE016}"/>
    <hyperlink ref="G75" r:id="rId73" xr:uid="{A6C34E24-4888-4E4A-B5A1-27F0DB7B5E78}"/>
    <hyperlink ref="G76" r:id="rId74" xr:uid="{4A6CBFEE-39C9-4AE0-A248-E67AC2DCE9C0}"/>
    <hyperlink ref="G77" r:id="rId75" xr:uid="{DE2DFF56-DD6C-4422-851D-ED22C561A7D0}"/>
    <hyperlink ref="G78" r:id="rId76" xr:uid="{122A3A93-BDA6-4F89-BE3C-84C29F22802D}"/>
    <hyperlink ref="G79" r:id="rId77" xr:uid="{5520CD21-51C4-44F8-A8F2-1CD28CBFACDB}"/>
    <hyperlink ref="G80" r:id="rId78" xr:uid="{1824C7AD-C733-4704-82C4-FE0FA160DBEE}"/>
    <hyperlink ref="G81" r:id="rId79" xr:uid="{7C7F56C2-F610-46E8-9908-F0B1ED475737}"/>
    <hyperlink ref="G82" r:id="rId80" xr:uid="{D6069480-679F-446D-BF2B-2DD9503D3EEB}"/>
    <hyperlink ref="G2" r:id="rId81" xr:uid="{C5F6BAA4-25EC-4F1D-B93B-D81A16E9B7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Phạm Minh Hải</dc:creator>
  <cp:lastModifiedBy>Phạm Minh Hải</cp:lastModifiedBy>
  <dcterms:created xsi:type="dcterms:W3CDTF">2026-06-15T10:32:48Z</dcterms:created>
  <dcterms:modified xsi:type="dcterms:W3CDTF">2026-06-15T10:35:28Z</dcterms:modified>
</cp:coreProperties>
</file>